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45" windowHeight="7110" activeTab="0"/>
  </bookViews>
  <sheets>
    <sheet name="Arkusz1" sheetId="1" r:id="rId1"/>
  </sheets>
  <definedNames>
    <definedName name="_xlnm.Print_Area" localSheetId="0">'Arkusz1'!$A$1:$P$126</definedName>
  </definedNames>
  <calcPr fullCalcOnLoad="1"/>
</workbook>
</file>

<file path=xl/sharedStrings.xml><?xml version="1.0" encoding="utf-8"?>
<sst xmlns="http://schemas.openxmlformats.org/spreadsheetml/2006/main" count="260" uniqueCount="220">
  <si>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</si>
  <si>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</si>
  <si>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</si>
  <si>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</si>
  <si>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2011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</si>
  <si>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</si>
  <si>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</si>
  <si>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</si>
  <si>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</si>
  <si>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</si>
  <si>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</si>
  <si>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</si>
  <si>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</si>
  <si>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</si>
  <si>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</si>
  <si>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</si>
  <si>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</si>
  <si>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</si>
  <si>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</si>
  <si>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</si>
  <si>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</si>
  <si>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</si>
  <si>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</si>
  <si>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</si>
  <si>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</si>
  <si>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</si>
  <si>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</si>
  <si>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</si>
  <si>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</si>
  <si>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 xml:space="preserve">na programy 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</si>
  <si>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</si>
  <si>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</si>
  <si>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</si>
  <si>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</si>
  <si>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</si>
  <si>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</si>
  <si>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</si>
  <si>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 xml:space="preserve">finansowane z 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</si>
  <si>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</si>
  <si>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</si>
  <si>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</si>
  <si>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</si>
  <si>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</si>
  <si>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</si>
  <si>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</si>
  <si>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</si>
  <si>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</si>
  <si>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</si>
  <si>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</si>
  <si>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</si>
  <si>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</si>
  <si>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</si>
  <si>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</si>
  <si>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</si>
  <si>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</si>
  <si>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</si>
  <si>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</si>
  <si>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</si>
  <si>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</si>
  <si>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</si>
  <si>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</si>
  <si>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</si>
  <si>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</si>
  <si>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</si>
  <si>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</si>
  <si>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</si>
  <si>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</si>
  <si>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</si>
  <si>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</si>
  <si>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</si>
  <si>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</si>
  <si>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</si>
  <si>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</si>
  <si>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</si>
  <si>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</si>
  <si>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</si>
  <si>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</si>
  <si>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</si>
  <si>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</si>
  <si>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</si>
  <si>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</si>
  <si>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</si>
  <si>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</si>
  <si>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</si>
  <si>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</si>
  <si>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</si>
  <si>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</si>
  <si>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</si>
  <si>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</si>
  <si>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</si>
  <si>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</si>
  <si>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</si>
  <si>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</si>
  <si>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</si>
  <si>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</si>
  <si>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</si>
  <si>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</si>
  <si>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</si>
  <si>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</si>
  <si>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</si>
  <si>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</si>
  <si>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</si>
  <si>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</si>
  <si>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</si>
  <si>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</si>
  <si>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</si>
  <si>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</si>
  <si>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</si>
  <si>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</si>
  <si>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</si>
  <si>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</si>
  <si>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</si>
  <si>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</si>
  <si>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</si>
  <si>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</si>
  <si>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</si>
  <si>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</si>
  <si>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</si>
  <si>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</si>
  <si>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</si>
  <si>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</si>
  <si>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</si>
  <si>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</si>
  <si>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</si>
  <si>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</si>
  <si>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</si>
  <si>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</si>
  <si>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</si>
  <si>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</si>
  <si>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</si>
  <si>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</si>
  <si>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</si>
  <si>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</si>
  <si>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</si>
  <si>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</si>
  <si>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</si>
  <si>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</si>
  <si>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</si>
  <si>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</si>
  <si>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</si>
  <si>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</si>
  <si>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</si>
  <si>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</si>
  <si>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</si>
  <si>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</si>
  <si>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</si>
  <si>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</si>
  <si>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</si>
  <si>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</si>
  <si>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</si>
  <si>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</si>
  <si>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</si>
  <si>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</si>
  <si>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</si>
  <si>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</si>
  <si>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</si>
  <si>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</si>
  <si>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</si>
  <si>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</si>
  <si>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</si>
  <si>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</si>
  <si>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</si>
  <si>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</si>
  <si>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85226</t>
  </si>
  <si>
    <t>Ośrodki adopcyjno-opiekuńcze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</si>
  <si>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</si>
  <si>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</si>
  <si>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</si>
  <si>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</si>
  <si>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</si>
  <si>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</si>
  <si>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</si>
  <si>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</si>
  <si>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</si>
  <si>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</si>
  <si>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</si>
  <si>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</si>
  <si>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</si>
  <si>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</si>
  <si>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</si>
  <si>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</si>
  <si>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</si>
  <si>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</si>
  <si>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</si>
  <si>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</si>
  <si>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</si>
  <si>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</si>
  <si>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</si>
  <si>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</si>
  <si>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</si>
  <si>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</si>
  <si>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</si>
  <si>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</si>
  <si>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</si>
  <si>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</si>
  <si>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</si>
  <si>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</si>
  <si>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</si>
  <si>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</si>
  <si>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</si>
  <si>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</si>
  <si>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</si>
  <si>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</si>
  <si>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</si>
  <si>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</si>
  <si>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</si>
  <si>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</si>
  <si>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</si>
  <si>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</si>
  <si>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</si>
  <si>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</si>
  <si>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</si>
  <si>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</si>
  <si>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</t>
  </si>
  <si>
    <t>Rady  Powiatu Wągrowieckiego</t>
  </si>
  <si>
    <t>Przewodniczący</t>
  </si>
  <si>
    <t>Rady Powiatu Wagrowieckiego</t>
  </si>
  <si>
    <t xml:space="preserve">             /Tadeusz  Synoracki/</t>
  </si>
  <si>
    <t>z dnia  29 czerwca 2011r</t>
  </si>
  <si>
    <t xml:space="preserve">do  Uchwały Nr  VIII/62/2011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</si>
</sst>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left" vertical="center" wrapText="1"/>
    </xf>
    <xf numFmtId="3" fontId="6" fillId="33" borderId="21" xfId="0" applyNumberFormat="1" applyFont="1" applyFill="1" applyBorder="1" applyAlignment="1">
      <alignment horizontal="right" vertical="center" readingOrder="1"/>
    </xf>
    <xf numFmtId="3" fontId="6" fillId="33" borderId="22" xfId="0" applyNumberFormat="1" applyFont="1" applyFill="1" applyBorder="1" applyAlignment="1">
      <alignment horizontal="right" vertical="center" readingOrder="1"/>
    </xf>
    <xf numFmtId="3" fontId="6" fillId="33" borderId="22" xfId="0" applyNumberFormat="1" applyFont="1" applyFill="1" applyBorder="1" applyAlignment="1">
      <alignment horizontal="center" vertical="center" readingOrder="2"/>
    </xf>
    <xf numFmtId="3" fontId="6" fillId="33" borderId="21" xfId="0" applyNumberFormat="1" applyFont="1" applyFill="1" applyBorder="1" applyAlignment="1">
      <alignment horizontal="right"/>
    </xf>
    <xf numFmtId="1" fontId="6" fillId="33" borderId="22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readingOrder="1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center" vertical="center" readingOrder="2"/>
    </xf>
    <xf numFmtId="3" fontId="5" fillId="0" borderId="10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left" vertical="center" wrapText="1"/>
    </xf>
    <xf numFmtId="3" fontId="5" fillId="0" borderId="28" xfId="0" applyNumberFormat="1" applyFont="1" applyFill="1" applyBorder="1" applyAlignment="1">
      <alignment horizontal="right" vertical="center" readingOrder="1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center" vertical="center" readingOrder="2"/>
    </xf>
    <xf numFmtId="3" fontId="5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3" fontId="6" fillId="33" borderId="31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left" vertical="center" wrapText="1"/>
    </xf>
    <xf numFmtId="3" fontId="6" fillId="33" borderId="32" xfId="0" applyNumberFormat="1" applyFont="1" applyFill="1" applyBorder="1" applyAlignment="1">
      <alignment horizontal="right" vertical="center"/>
    </xf>
    <xf numFmtId="3" fontId="6" fillId="33" borderId="33" xfId="0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6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left" vertical="center" wrapText="1"/>
    </xf>
    <xf numFmtId="3" fontId="6" fillId="33" borderId="37" xfId="0" applyNumberFormat="1" applyFont="1" applyFill="1" applyBorder="1" applyAlignment="1">
      <alignment horizontal="right" vertical="center"/>
    </xf>
    <xf numFmtId="3" fontId="6" fillId="33" borderId="37" xfId="0" applyNumberFormat="1" applyFont="1" applyFill="1" applyBorder="1" applyAlignment="1">
      <alignment horizontal="right"/>
    </xf>
    <xf numFmtId="3" fontId="6" fillId="33" borderId="38" xfId="0" applyNumberFormat="1" applyFont="1" applyFill="1" applyBorder="1" applyAlignment="1">
      <alignment horizontal="right" vertical="center"/>
    </xf>
    <xf numFmtId="3" fontId="6" fillId="33" borderId="3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center" vertical="top"/>
    </xf>
    <xf numFmtId="3" fontId="5" fillId="0" borderId="28" xfId="0" applyNumberFormat="1" applyFont="1" applyFill="1" applyBorder="1" applyAlignment="1">
      <alignment vertical="top" wrapText="1"/>
    </xf>
    <xf numFmtId="3" fontId="5" fillId="0" borderId="28" xfId="0" applyNumberFormat="1" applyFont="1" applyFill="1" applyBorder="1" applyAlignment="1">
      <alignment horizontal="right" vertical="top"/>
    </xf>
    <xf numFmtId="3" fontId="5" fillId="0" borderId="29" xfId="0" applyNumberFormat="1" applyFont="1" applyFill="1" applyBorder="1" applyAlignment="1">
      <alignment horizontal="right" vertical="top"/>
    </xf>
    <xf numFmtId="3" fontId="5" fillId="0" borderId="30" xfId="0" applyNumberFormat="1" applyFont="1" applyFill="1" applyBorder="1" applyAlignment="1">
      <alignment horizontal="right" vertical="top"/>
    </xf>
    <xf numFmtId="3" fontId="6" fillId="34" borderId="34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6" fillId="0" borderId="35" xfId="0" applyNumberFormat="1" applyFont="1" applyFill="1" applyBorder="1" applyAlignment="1">
      <alignment vertical="top"/>
    </xf>
    <xf numFmtId="3" fontId="5" fillId="0" borderId="28" xfId="0" applyNumberFormat="1" applyFont="1" applyFill="1" applyBorder="1" applyAlignment="1">
      <alignment vertical="top"/>
    </xf>
    <xf numFmtId="3" fontId="5" fillId="0" borderId="29" xfId="0" applyNumberFormat="1" applyFont="1" applyFill="1" applyBorder="1" applyAlignment="1">
      <alignment vertical="top"/>
    </xf>
    <xf numFmtId="3" fontId="6" fillId="0" borderId="4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41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top"/>
    </xf>
    <xf numFmtId="49" fontId="5" fillId="0" borderId="28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right" vertical="top"/>
    </xf>
    <xf numFmtId="3" fontId="4" fillId="0" borderId="29" xfId="0" applyNumberFormat="1" applyFont="1" applyFill="1" applyBorder="1" applyAlignment="1">
      <alignment horizontal="right" vertical="top"/>
    </xf>
    <xf numFmtId="3" fontId="4" fillId="0" borderId="42" xfId="0" applyNumberFormat="1" applyFont="1" applyFill="1" applyBorder="1" applyAlignment="1">
      <alignment horizontal="right" vertical="top"/>
    </xf>
    <xf numFmtId="3" fontId="6" fillId="33" borderId="43" xfId="0" applyNumberFormat="1" applyFont="1" applyFill="1" applyBorder="1" applyAlignment="1">
      <alignment horizontal="center" vertical="center"/>
    </xf>
    <xf numFmtId="3" fontId="6" fillId="33" borderId="44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3" fontId="2" fillId="33" borderId="44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top"/>
    </xf>
    <xf numFmtId="3" fontId="5" fillId="0" borderId="46" xfId="0" applyNumberFormat="1" applyFont="1" applyFill="1" applyBorder="1" applyAlignment="1">
      <alignment horizontal="right" vertical="top"/>
    </xf>
    <xf numFmtId="1" fontId="2" fillId="0" borderId="4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/>
    </xf>
    <xf numFmtId="1" fontId="2" fillId="0" borderId="49" xfId="0" applyNumberFormat="1" applyFont="1" applyFill="1" applyBorder="1" applyAlignment="1">
      <alignment horizontal="center"/>
    </xf>
    <xf numFmtId="3" fontId="6" fillId="33" borderId="22" xfId="0" applyNumberFormat="1" applyFont="1" applyFill="1" applyBorder="1" applyAlignment="1">
      <alignment horizontal="left" vertical="center" wrapText="1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5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5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top" wrapText="1"/>
    </xf>
    <xf numFmtId="3" fontId="5" fillId="0" borderId="25" xfId="0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5" fillId="0" borderId="46" xfId="0" applyNumberFormat="1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horizontal="right" vertical="top"/>
    </xf>
    <xf numFmtId="3" fontId="2" fillId="33" borderId="52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3" fontId="2" fillId="33" borderId="53" xfId="0" applyNumberFormat="1" applyFont="1" applyFill="1" applyBorder="1" applyAlignment="1">
      <alignment horizontal="left" vertical="center" wrapText="1"/>
    </xf>
    <xf numFmtId="3" fontId="6" fillId="33" borderId="53" xfId="0" applyNumberFormat="1" applyFont="1" applyFill="1" applyBorder="1" applyAlignment="1">
      <alignment horizontal="right" vertical="center"/>
    </xf>
    <xf numFmtId="3" fontId="2" fillId="33" borderId="39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vertical="top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 wrapText="1"/>
    </xf>
    <xf numFmtId="3" fontId="4" fillId="0" borderId="55" xfId="0" applyNumberFormat="1" applyFont="1" applyFill="1" applyBorder="1" applyAlignment="1">
      <alignment horizontal="right" vertical="top"/>
    </xf>
    <xf numFmtId="3" fontId="2" fillId="0" borderId="34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49" fontId="4" fillId="0" borderId="29" xfId="0" applyNumberFormat="1" applyFont="1" applyFill="1" applyBorder="1" applyAlignment="1">
      <alignment horizontal="center" vertical="top"/>
    </xf>
    <xf numFmtId="3" fontId="7" fillId="0" borderId="28" xfId="0" applyNumberFormat="1" applyFont="1" applyFill="1" applyBorder="1" applyAlignment="1">
      <alignment vertical="top" wrapText="1"/>
    </xf>
    <xf numFmtId="3" fontId="8" fillId="0" borderId="29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vertical="top"/>
    </xf>
    <xf numFmtId="3" fontId="8" fillId="0" borderId="29" xfId="0" applyNumberFormat="1" applyFont="1" applyFill="1" applyBorder="1" applyAlignment="1">
      <alignment vertical="top"/>
    </xf>
    <xf numFmtId="3" fontId="7" fillId="0" borderId="29" xfId="0" applyNumberFormat="1" applyFont="1" applyFill="1" applyBorder="1" applyAlignment="1">
      <alignment horizontal="right" vertical="top"/>
    </xf>
    <xf numFmtId="3" fontId="7" fillId="0" borderId="28" xfId="0" applyNumberFormat="1" applyFont="1" applyFill="1" applyBorder="1" applyAlignment="1">
      <alignment horizontal="right" vertical="top"/>
    </xf>
    <xf numFmtId="3" fontId="6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left" vertical="center" wrapText="1"/>
    </xf>
    <xf numFmtId="3" fontId="6" fillId="33" borderId="33" xfId="0" applyNumberFormat="1" applyFont="1" applyFill="1" applyBorder="1" applyAlignment="1">
      <alignment horizontal="right"/>
    </xf>
    <xf numFmtId="3" fontId="2" fillId="33" borderId="56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top"/>
    </xf>
    <xf numFmtId="3" fontId="2" fillId="33" borderId="3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/>
    </xf>
    <xf numFmtId="3" fontId="4" fillId="0" borderId="4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2" fillId="33" borderId="57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left" vertical="center" wrapText="1"/>
    </xf>
    <xf numFmtId="3" fontId="6" fillId="33" borderId="32" xfId="0" applyNumberFormat="1" applyFont="1" applyFill="1" applyBorder="1" applyAlignment="1">
      <alignment horizontal="right"/>
    </xf>
    <xf numFmtId="3" fontId="6" fillId="33" borderId="56" xfId="0" applyNumberFormat="1" applyFont="1" applyFill="1" applyBorder="1" applyAlignment="1">
      <alignment horizontal="right" vertical="center"/>
    </xf>
    <xf numFmtId="3" fontId="6" fillId="33" borderId="36" xfId="0" applyNumberFormat="1" applyFont="1" applyFill="1" applyBorder="1" applyAlignment="1">
      <alignment vertical="top"/>
    </xf>
    <xf numFmtId="49" fontId="5" fillId="33" borderId="44" xfId="0" applyNumberFormat="1" applyFont="1" applyFill="1" applyBorder="1" applyAlignment="1">
      <alignment horizontal="center" vertical="top"/>
    </xf>
    <xf numFmtId="3" fontId="6" fillId="33" borderId="37" xfId="0" applyNumberFormat="1" applyFont="1" applyFill="1" applyBorder="1" applyAlignment="1">
      <alignment vertical="top" wrapText="1"/>
    </xf>
    <xf numFmtId="3" fontId="6" fillId="33" borderId="37" xfId="0" applyNumberFormat="1" applyFont="1" applyFill="1" applyBorder="1" applyAlignment="1">
      <alignment horizontal="right" vertical="top"/>
    </xf>
    <xf numFmtId="3" fontId="5" fillId="33" borderId="37" xfId="0" applyNumberFormat="1" applyFont="1" applyFill="1" applyBorder="1" applyAlignment="1">
      <alignment vertical="top"/>
    </xf>
    <xf numFmtId="3" fontId="6" fillId="33" borderId="44" xfId="0" applyNumberFormat="1" applyFont="1" applyFill="1" applyBorder="1" applyAlignment="1">
      <alignment vertical="top"/>
    </xf>
    <xf numFmtId="3" fontId="6" fillId="33" borderId="37" xfId="0" applyNumberFormat="1" applyFont="1" applyFill="1" applyBorder="1" applyAlignment="1">
      <alignment vertical="top"/>
    </xf>
    <xf numFmtId="3" fontId="5" fillId="33" borderId="44" xfId="0" applyNumberFormat="1" applyFont="1" applyFill="1" applyBorder="1" applyAlignment="1">
      <alignment vertical="top"/>
    </xf>
    <xf numFmtId="3" fontId="5" fillId="33" borderId="37" xfId="0" applyNumberFormat="1" applyFont="1" applyFill="1" applyBorder="1" applyAlignment="1">
      <alignment horizontal="right" vertical="top"/>
    </xf>
    <xf numFmtId="3" fontId="5" fillId="33" borderId="44" xfId="0" applyNumberFormat="1" applyFont="1" applyFill="1" applyBorder="1" applyAlignment="1">
      <alignment horizontal="right" vertical="top"/>
    </xf>
    <xf numFmtId="3" fontId="5" fillId="33" borderId="39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6" fillId="33" borderId="58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textRotation="90"/>
    </xf>
    <xf numFmtId="49" fontId="4" fillId="0" borderId="34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 textRotation="90"/>
    </xf>
    <xf numFmtId="49" fontId="4" fillId="0" borderId="11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center"/>
    </xf>
    <xf numFmtId="49" fontId="4" fillId="0" borderId="62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6" fillId="33" borderId="3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3" borderId="52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3" fontId="6" fillId="33" borderId="58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64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4"/>
  <sheetViews>
    <sheetView tabSelected="1" zoomScalePageLayoutView="0" workbookViewId="0" topLeftCell="E1">
      <selection activeCell="A1" sqref="A1:N5"/>
    </sheetView>
  </sheetViews>
  <sheetFormatPr defaultColWidth="8.796875" defaultRowHeight="14.25"/>
  <cols>
    <col min="1" max="1" width="4.69921875" style="279" customWidth="1"/>
    <col min="2" max="2" width="7.09765625" style="276" customWidth="1"/>
    <col min="3" max="3" width="42.69921875" style="280" customWidth="1"/>
    <col min="4" max="4" width="12.8984375" style="281" customWidth="1"/>
    <col min="5" max="5" width="12.19921875" style="281" customWidth="1"/>
    <col min="6" max="6" width="13" style="281" customWidth="1"/>
    <col min="7" max="7" width="13.3984375" style="281" customWidth="1"/>
    <col min="8" max="8" width="14" style="281" customWidth="1"/>
    <col min="9" max="9" width="12.8984375" style="281" customWidth="1"/>
    <col min="10" max="10" width="12.5" style="281" customWidth="1"/>
    <col min="11" max="11" width="14.3984375" style="1" customWidth="1"/>
    <col min="12" max="12" width="13.59765625" style="1" customWidth="1"/>
    <col min="13" max="13" width="10.09765625" style="1" customWidth="1"/>
    <col min="14" max="14" width="11.19921875" style="1" customWidth="1"/>
    <col min="15" max="15" width="11.69921875" style="1" customWidth="1"/>
    <col min="16" max="16" width="14.59765625" style="1" customWidth="1"/>
    <col min="17" max="16384" width="9" style="1" customWidth="1"/>
  </cols>
  <sheetData>
    <row r="1" spans="1:16" ht="20.2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5" t="s">
        <v>0</v>
      </c>
      <c r="P1" s="285"/>
    </row>
    <row r="2" spans="1:16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6" t="s">
        <v>219</v>
      </c>
      <c r="P2" s="286"/>
    </row>
    <row r="3" spans="1:16" ht="15.7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6" t="s">
        <v>218</v>
      </c>
      <c r="P3" s="286"/>
    </row>
    <row r="4" spans="1:16" ht="15.7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6" t="s">
        <v>214</v>
      </c>
      <c r="P4" s="286"/>
    </row>
    <row r="5" spans="1:16" ht="1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90"/>
      <c r="P5" s="290"/>
    </row>
    <row r="6" spans="1:19" s="3" customFormat="1" ht="15.75">
      <c r="A6" s="291" t="s">
        <v>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"/>
      <c r="R6" s="2"/>
      <c r="S6" s="2"/>
    </row>
    <row r="7" spans="1:19" s="3" customFormat="1" ht="15.75">
      <c r="A7" s="282" t="s">
        <v>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4"/>
      <c r="R7" s="4"/>
      <c r="S7" s="4"/>
    </row>
    <row r="8" spans="1:19" ht="15.75">
      <c r="A8" s="282" t="s">
        <v>3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4"/>
      <c r="R8" s="4"/>
      <c r="S8" s="4"/>
    </row>
    <row r="9" spans="1:19" ht="15.75">
      <c r="A9" s="282" t="s">
        <v>4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4"/>
      <c r="R9" s="4"/>
      <c r="S9" s="4"/>
    </row>
    <row r="10" spans="1:16" ht="15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9" ht="15.75" thickBot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5"/>
      <c r="R11" s="5"/>
      <c r="S11" s="5"/>
    </row>
    <row r="12" spans="1:19" ht="15">
      <c r="A12" s="292" t="s">
        <v>5</v>
      </c>
      <c r="B12" s="294" t="s">
        <v>6</v>
      </c>
      <c r="C12" s="296" t="s">
        <v>7</v>
      </c>
      <c r="D12" s="298" t="s">
        <v>8</v>
      </c>
      <c r="E12" s="300" t="s">
        <v>9</v>
      </c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1"/>
      <c r="Q12" s="6"/>
      <c r="R12" s="6"/>
      <c r="S12" s="6"/>
    </row>
    <row r="13" spans="1:19" ht="15">
      <c r="A13" s="293"/>
      <c r="B13" s="295"/>
      <c r="C13" s="297"/>
      <c r="D13" s="299"/>
      <c r="E13" s="7" t="s">
        <v>10</v>
      </c>
      <c r="F13" s="302" t="s">
        <v>9</v>
      </c>
      <c r="G13" s="303"/>
      <c r="H13" s="303"/>
      <c r="I13" s="303"/>
      <c r="J13" s="303"/>
      <c r="K13" s="303"/>
      <c r="L13" s="303"/>
      <c r="M13" s="304"/>
      <c r="N13" s="8" t="s">
        <v>10</v>
      </c>
      <c r="O13" s="305" t="s">
        <v>9</v>
      </c>
      <c r="P13" s="306"/>
      <c r="Q13" s="6"/>
      <c r="R13" s="6"/>
      <c r="S13" s="6"/>
    </row>
    <row r="14" spans="1:19" ht="15">
      <c r="A14" s="293"/>
      <c r="B14" s="295"/>
      <c r="C14" s="297"/>
      <c r="D14" s="299"/>
      <c r="E14" s="9" t="s">
        <v>11</v>
      </c>
      <c r="F14" s="9" t="s">
        <v>12</v>
      </c>
      <c r="G14" s="307" t="s">
        <v>13</v>
      </c>
      <c r="H14" s="307"/>
      <c r="I14" s="9" t="s">
        <v>14</v>
      </c>
      <c r="J14" s="10" t="s">
        <v>15</v>
      </c>
      <c r="K14" s="11" t="s">
        <v>12</v>
      </c>
      <c r="L14" s="12"/>
      <c r="M14" s="13" t="s">
        <v>16</v>
      </c>
      <c r="N14" s="14" t="s">
        <v>17</v>
      </c>
      <c r="O14" s="13" t="s">
        <v>18</v>
      </c>
      <c r="P14" s="15" t="s">
        <v>19</v>
      </c>
      <c r="Q14" s="6"/>
      <c r="R14" s="5"/>
      <c r="S14" s="6"/>
    </row>
    <row r="15" spans="1:19" ht="15">
      <c r="A15" s="293"/>
      <c r="B15" s="295"/>
      <c r="C15" s="297"/>
      <c r="D15" s="299"/>
      <c r="E15" s="287"/>
      <c r="F15" s="9" t="s">
        <v>20</v>
      </c>
      <c r="G15" s="7" t="s">
        <v>21</v>
      </c>
      <c r="H15" s="16" t="s">
        <v>22</v>
      </c>
      <c r="I15" s="9" t="s">
        <v>23</v>
      </c>
      <c r="J15" s="10" t="s">
        <v>24</v>
      </c>
      <c r="K15" s="11" t="s">
        <v>25</v>
      </c>
      <c r="L15" s="11" t="s">
        <v>26</v>
      </c>
      <c r="M15" s="13" t="s">
        <v>27</v>
      </c>
      <c r="N15" s="308"/>
      <c r="O15" s="13" t="s">
        <v>28</v>
      </c>
      <c r="P15" s="17" t="s">
        <v>29</v>
      </c>
      <c r="Q15" s="6"/>
      <c r="R15" s="5"/>
      <c r="S15" s="5"/>
    </row>
    <row r="16" spans="1:19" ht="15">
      <c r="A16" s="293"/>
      <c r="B16" s="295"/>
      <c r="C16" s="297"/>
      <c r="D16" s="299"/>
      <c r="E16" s="287"/>
      <c r="F16" s="9" t="s">
        <v>30</v>
      </c>
      <c r="G16" s="9" t="s">
        <v>31</v>
      </c>
      <c r="H16" s="18" t="s">
        <v>32</v>
      </c>
      <c r="I16" s="287"/>
      <c r="J16" s="10" t="s">
        <v>33</v>
      </c>
      <c r="K16" s="11" t="s">
        <v>34</v>
      </c>
      <c r="L16" s="11" t="s">
        <v>35</v>
      </c>
      <c r="M16" s="288"/>
      <c r="N16" s="308"/>
      <c r="O16" s="13" t="s">
        <v>36</v>
      </c>
      <c r="P16" s="17" t="s">
        <v>37</v>
      </c>
      <c r="Q16" s="6"/>
      <c r="R16" s="5"/>
      <c r="S16" s="5"/>
    </row>
    <row r="17" spans="1:19" s="20" customFormat="1" ht="15">
      <c r="A17" s="293"/>
      <c r="B17" s="295"/>
      <c r="C17" s="297"/>
      <c r="D17" s="299"/>
      <c r="E17" s="287"/>
      <c r="F17" s="287"/>
      <c r="G17" s="9" t="s">
        <v>38</v>
      </c>
      <c r="H17" s="18" t="s">
        <v>39</v>
      </c>
      <c r="I17" s="287"/>
      <c r="J17" s="287"/>
      <c r="K17" s="9" t="s">
        <v>40</v>
      </c>
      <c r="L17" s="9" t="s">
        <v>41</v>
      </c>
      <c r="M17" s="288"/>
      <c r="N17" s="308"/>
      <c r="O17" s="289"/>
      <c r="P17" s="17" t="s">
        <v>40</v>
      </c>
      <c r="Q17" s="19"/>
      <c r="R17" s="19"/>
      <c r="S17" s="19"/>
    </row>
    <row r="18" spans="1:19" s="20" customFormat="1" ht="15">
      <c r="A18" s="293"/>
      <c r="B18" s="295"/>
      <c r="C18" s="297"/>
      <c r="D18" s="299"/>
      <c r="E18" s="287"/>
      <c r="F18" s="287"/>
      <c r="G18" s="287"/>
      <c r="H18" s="18" t="s">
        <v>42</v>
      </c>
      <c r="I18" s="287"/>
      <c r="J18" s="287"/>
      <c r="K18" s="9" t="s">
        <v>43</v>
      </c>
      <c r="L18" s="9" t="s">
        <v>44</v>
      </c>
      <c r="M18" s="288"/>
      <c r="N18" s="308"/>
      <c r="O18" s="289"/>
      <c r="P18" s="21" t="s">
        <v>43</v>
      </c>
      <c r="Q18" s="19"/>
      <c r="R18" s="19"/>
      <c r="S18" s="19"/>
    </row>
    <row r="19" spans="1:19" s="20" customFormat="1" ht="30.75" thickBot="1">
      <c r="A19" s="293"/>
      <c r="B19" s="295"/>
      <c r="C19" s="297"/>
      <c r="D19" s="299"/>
      <c r="E19" s="287"/>
      <c r="F19" s="287"/>
      <c r="G19" s="287"/>
      <c r="H19" s="22"/>
      <c r="I19" s="287"/>
      <c r="J19" s="287"/>
      <c r="K19" s="23" t="s">
        <v>45</v>
      </c>
      <c r="L19" s="23"/>
      <c r="M19" s="288"/>
      <c r="N19" s="308"/>
      <c r="O19" s="289"/>
      <c r="P19" s="24" t="s">
        <v>45</v>
      </c>
      <c r="Q19" s="25"/>
      <c r="R19" s="25"/>
      <c r="S19" s="25"/>
    </row>
    <row r="20" spans="1:16" s="33" customFormat="1" ht="15.75" thickBot="1">
      <c r="A20" s="26">
        <v>1</v>
      </c>
      <c r="B20" s="27" t="s">
        <v>46</v>
      </c>
      <c r="C20" s="28" t="s">
        <v>47</v>
      </c>
      <c r="D20" s="29" t="s">
        <v>48</v>
      </c>
      <c r="E20" s="30" t="s">
        <v>49</v>
      </c>
      <c r="F20" s="31" t="s">
        <v>50</v>
      </c>
      <c r="G20" s="30" t="s">
        <v>51</v>
      </c>
      <c r="H20" s="31" t="s">
        <v>52</v>
      </c>
      <c r="I20" s="30" t="s">
        <v>53</v>
      </c>
      <c r="J20" s="31" t="s">
        <v>54</v>
      </c>
      <c r="K20" s="30">
        <v>11</v>
      </c>
      <c r="L20" s="30">
        <v>12</v>
      </c>
      <c r="M20" s="31">
        <v>13</v>
      </c>
      <c r="N20" s="30">
        <v>14</v>
      </c>
      <c r="O20" s="31">
        <v>15</v>
      </c>
      <c r="P20" s="32">
        <v>16</v>
      </c>
    </row>
    <row r="21" spans="1:16" s="33" customFormat="1" ht="15.75">
      <c r="A21" s="34" t="s">
        <v>55</v>
      </c>
      <c r="B21" s="35"/>
      <c r="C21" s="36" t="s">
        <v>56</v>
      </c>
      <c r="D21" s="37">
        <f aca="true" t="shared" si="0" ref="D21:E23">E21</f>
        <v>56960</v>
      </c>
      <c r="E21" s="38">
        <f t="shared" si="0"/>
        <v>56960</v>
      </c>
      <c r="F21" s="37">
        <f>H21</f>
        <v>56960</v>
      </c>
      <c r="G21" s="39"/>
      <c r="H21" s="40">
        <f>SUM(H22:H23)</f>
        <v>56960</v>
      </c>
      <c r="I21" s="41"/>
      <c r="J21" s="42"/>
      <c r="K21" s="43"/>
      <c r="L21" s="43"/>
      <c r="M21" s="44"/>
      <c r="N21" s="43"/>
      <c r="O21" s="44"/>
      <c r="P21" s="45"/>
    </row>
    <row r="22" spans="1:16" s="33" customFormat="1" ht="28.5" customHeight="1">
      <c r="A22" s="46"/>
      <c r="B22" s="47" t="s">
        <v>57</v>
      </c>
      <c r="C22" s="48" t="s">
        <v>58</v>
      </c>
      <c r="D22" s="49">
        <f t="shared" si="0"/>
        <v>10500</v>
      </c>
      <c r="E22" s="50">
        <f t="shared" si="0"/>
        <v>10500</v>
      </c>
      <c r="F22" s="49">
        <f>H22</f>
        <v>10500</v>
      </c>
      <c r="G22" s="51"/>
      <c r="H22" s="52">
        <v>10500</v>
      </c>
      <c r="I22" s="53"/>
      <c r="J22" s="54"/>
      <c r="K22" s="55"/>
      <c r="L22" s="56"/>
      <c r="M22" s="55"/>
      <c r="N22" s="56"/>
      <c r="O22" s="55"/>
      <c r="P22" s="57"/>
    </row>
    <row r="23" spans="1:16" s="33" customFormat="1" ht="18.75" customHeight="1" thickBot="1">
      <c r="A23" s="58"/>
      <c r="B23" s="59" t="s">
        <v>59</v>
      </c>
      <c r="C23" s="60" t="s">
        <v>60</v>
      </c>
      <c r="D23" s="61">
        <f t="shared" si="0"/>
        <v>46460</v>
      </c>
      <c r="E23" s="62">
        <f t="shared" si="0"/>
        <v>46460</v>
      </c>
      <c r="F23" s="61">
        <f>H23</f>
        <v>46460</v>
      </c>
      <c r="G23" s="63"/>
      <c r="H23" s="64">
        <v>46460</v>
      </c>
      <c r="I23" s="65"/>
      <c r="J23" s="66"/>
      <c r="K23" s="67"/>
      <c r="L23" s="68"/>
      <c r="M23" s="67"/>
      <c r="N23" s="68"/>
      <c r="O23" s="67"/>
      <c r="P23" s="69"/>
    </row>
    <row r="24" spans="1:19" s="20" customFormat="1" ht="18" customHeight="1">
      <c r="A24" s="70" t="s">
        <v>61</v>
      </c>
      <c r="B24" s="71"/>
      <c r="C24" s="72" t="s">
        <v>62</v>
      </c>
      <c r="D24" s="73">
        <f aca="true" t="shared" si="1" ref="D24:D34">IF((E24+N24)&gt;0,(E24+N24)," ")</f>
        <v>301594</v>
      </c>
      <c r="E24" s="74">
        <f aca="true" t="shared" si="2" ref="E24:E32">IF((F24+I24+J24+K24+M24)&gt;0,(F24+I24+J24+K24+M24)," ")</f>
        <v>301594</v>
      </c>
      <c r="F24" s="73"/>
      <c r="G24" s="74"/>
      <c r="H24" s="73"/>
      <c r="I24" s="74">
        <f>I25+I26</f>
        <v>41403</v>
      </c>
      <c r="J24" s="73">
        <f>J25+J26</f>
        <v>260191</v>
      </c>
      <c r="K24" s="75"/>
      <c r="L24" s="76"/>
      <c r="M24" s="75"/>
      <c r="N24" s="76"/>
      <c r="O24" s="75"/>
      <c r="P24" s="76"/>
      <c r="Q24" s="77"/>
      <c r="R24" s="77"/>
      <c r="S24" s="77"/>
    </row>
    <row r="25" spans="1:19" s="20" customFormat="1" ht="18" customHeight="1">
      <c r="A25" s="78"/>
      <c r="B25" s="79" t="s">
        <v>63</v>
      </c>
      <c r="C25" s="80" t="s">
        <v>64</v>
      </c>
      <c r="D25" s="81">
        <f t="shared" si="1"/>
        <v>260191</v>
      </c>
      <c r="E25" s="81">
        <f t="shared" si="2"/>
        <v>260191</v>
      </c>
      <c r="F25" s="82"/>
      <c r="G25" s="83"/>
      <c r="H25" s="84"/>
      <c r="I25" s="83"/>
      <c r="J25" s="84">
        <v>260191</v>
      </c>
      <c r="K25" s="85"/>
      <c r="L25" s="85"/>
      <c r="M25" s="86"/>
      <c r="N25" s="85"/>
      <c r="O25" s="86"/>
      <c r="P25" s="87"/>
      <c r="Q25" s="19"/>
      <c r="R25" s="19"/>
      <c r="S25" s="19"/>
    </row>
    <row r="26" spans="1:19" s="20" customFormat="1" ht="18" customHeight="1" thickBot="1">
      <c r="A26" s="88"/>
      <c r="B26" s="89" t="s">
        <v>65</v>
      </c>
      <c r="C26" s="90" t="s">
        <v>66</v>
      </c>
      <c r="D26" s="91">
        <f t="shared" si="1"/>
        <v>41403</v>
      </c>
      <c r="E26" s="91">
        <f t="shared" si="2"/>
        <v>41403</v>
      </c>
      <c r="F26" s="92"/>
      <c r="G26" s="93"/>
      <c r="H26" s="94"/>
      <c r="I26" s="93">
        <v>41403</v>
      </c>
      <c r="J26" s="94"/>
      <c r="K26" s="95"/>
      <c r="L26" s="95"/>
      <c r="M26" s="96"/>
      <c r="N26" s="95"/>
      <c r="O26" s="96"/>
      <c r="P26" s="97"/>
      <c r="Q26" s="86"/>
      <c r="R26" s="86"/>
      <c r="S26" s="86"/>
    </row>
    <row r="27" spans="1:19" s="20" customFormat="1" ht="17.25" customHeight="1">
      <c r="A27" s="98">
        <v>600</v>
      </c>
      <c r="B27" s="99"/>
      <c r="C27" s="100" t="s">
        <v>67</v>
      </c>
      <c r="D27" s="101">
        <f t="shared" si="1"/>
        <v>6047166</v>
      </c>
      <c r="E27" s="101">
        <f t="shared" si="2"/>
        <v>4184351</v>
      </c>
      <c r="F27" s="102">
        <f>IF((G27+H27)&gt;0,(G27+H27)," ")</f>
        <v>4171307</v>
      </c>
      <c r="G27" s="101">
        <f>G28</f>
        <v>699438</v>
      </c>
      <c r="H27" s="101">
        <f>H28</f>
        <v>3471869</v>
      </c>
      <c r="I27" s="101">
        <f>I28</f>
        <v>1000</v>
      </c>
      <c r="J27" s="101">
        <f>J28</f>
        <v>12044</v>
      </c>
      <c r="K27" s="101"/>
      <c r="L27" s="101"/>
      <c r="M27" s="103"/>
      <c r="N27" s="101">
        <f>N28</f>
        <v>1862815</v>
      </c>
      <c r="O27" s="101">
        <f>O28</f>
        <v>1862815</v>
      </c>
      <c r="P27" s="104">
        <f>P28</f>
        <v>1835815</v>
      </c>
      <c r="Q27" s="86"/>
      <c r="R27" s="86"/>
      <c r="S27" s="86"/>
    </row>
    <row r="28" spans="1:19" s="20" customFormat="1" ht="18" customHeight="1" thickBot="1">
      <c r="A28" s="88"/>
      <c r="B28" s="89" t="s">
        <v>68</v>
      </c>
      <c r="C28" s="90" t="s">
        <v>69</v>
      </c>
      <c r="D28" s="91">
        <f t="shared" si="1"/>
        <v>6047166</v>
      </c>
      <c r="E28" s="91">
        <f t="shared" si="2"/>
        <v>4184351</v>
      </c>
      <c r="F28" s="91">
        <f aca="true" t="shared" si="3" ref="F28:F50">IF((G28+H28)&gt;0,(G28+H28)," ")</f>
        <v>4171307</v>
      </c>
      <c r="G28" s="93">
        <v>699438</v>
      </c>
      <c r="H28" s="94">
        <v>3471869</v>
      </c>
      <c r="I28" s="93">
        <v>1000</v>
      </c>
      <c r="J28" s="94">
        <v>12044</v>
      </c>
      <c r="K28" s="91"/>
      <c r="L28" s="91"/>
      <c r="M28" s="105"/>
      <c r="N28" s="91">
        <f>O28</f>
        <v>1862815</v>
      </c>
      <c r="O28" s="105">
        <v>1862815</v>
      </c>
      <c r="P28" s="106">
        <v>1835815</v>
      </c>
      <c r="Q28" s="107"/>
      <c r="R28" s="107"/>
      <c r="S28" s="107"/>
    </row>
    <row r="29" spans="1:19" s="20" customFormat="1" ht="16.5" customHeight="1">
      <c r="A29" s="98">
        <v>630</v>
      </c>
      <c r="B29" s="99"/>
      <c r="C29" s="100" t="s">
        <v>70</v>
      </c>
      <c r="D29" s="101">
        <f t="shared" si="1"/>
        <v>23530</v>
      </c>
      <c r="E29" s="101">
        <f t="shared" si="2"/>
        <v>23530</v>
      </c>
      <c r="F29" s="102">
        <f t="shared" si="3"/>
        <v>10530</v>
      </c>
      <c r="G29" s="101">
        <f>SUM(G30:G31)</f>
        <v>2270</v>
      </c>
      <c r="H29" s="101">
        <f>H31</f>
        <v>8260</v>
      </c>
      <c r="I29" s="101">
        <f>SUM(I30:I31)</f>
        <v>13000</v>
      </c>
      <c r="J29" s="101"/>
      <c r="K29" s="101"/>
      <c r="L29" s="101"/>
      <c r="M29" s="103"/>
      <c r="N29" s="101"/>
      <c r="O29" s="101"/>
      <c r="P29" s="104"/>
      <c r="Q29" s="77"/>
      <c r="R29" s="77"/>
      <c r="S29" s="77"/>
    </row>
    <row r="30" spans="1:19" s="20" customFormat="1" ht="18" customHeight="1">
      <c r="A30" s="108"/>
      <c r="B30" s="79" t="s">
        <v>71</v>
      </c>
      <c r="C30" s="109" t="s">
        <v>72</v>
      </c>
      <c r="D30" s="110">
        <f>E30</f>
        <v>5000</v>
      </c>
      <c r="E30" s="110">
        <f>I30</f>
        <v>5000</v>
      </c>
      <c r="F30" s="82"/>
      <c r="G30" s="111" t="s">
        <v>73</v>
      </c>
      <c r="H30" s="112"/>
      <c r="I30" s="110">
        <v>5000</v>
      </c>
      <c r="J30" s="112"/>
      <c r="K30" s="111"/>
      <c r="L30" s="111"/>
      <c r="M30" s="112"/>
      <c r="N30" s="111"/>
      <c r="O30" s="112"/>
      <c r="P30" s="113"/>
      <c r="Q30" s="77"/>
      <c r="R30" s="77"/>
      <c r="S30" s="77"/>
    </row>
    <row r="31" spans="1:19" s="20" customFormat="1" ht="18.75" customHeight="1" thickBot="1">
      <c r="A31" s="88"/>
      <c r="B31" s="89" t="s">
        <v>74</v>
      </c>
      <c r="C31" s="90" t="s">
        <v>60</v>
      </c>
      <c r="D31" s="91">
        <f t="shared" si="1"/>
        <v>18530</v>
      </c>
      <c r="E31" s="91">
        <f t="shared" si="2"/>
        <v>18530</v>
      </c>
      <c r="F31" s="91">
        <f t="shared" si="3"/>
        <v>10530</v>
      </c>
      <c r="G31" s="93">
        <v>2270</v>
      </c>
      <c r="H31" s="94">
        <v>8260</v>
      </c>
      <c r="I31" s="93">
        <v>8000</v>
      </c>
      <c r="J31" s="94"/>
      <c r="K31" s="91"/>
      <c r="L31" s="91"/>
      <c r="M31" s="105"/>
      <c r="N31" s="91"/>
      <c r="O31" s="105"/>
      <c r="P31" s="106"/>
      <c r="Q31" s="19"/>
      <c r="R31" s="19"/>
      <c r="S31" s="19"/>
    </row>
    <row r="32" spans="1:19" s="20" customFormat="1" ht="17.25" customHeight="1">
      <c r="A32" s="98">
        <v>700</v>
      </c>
      <c r="B32" s="99"/>
      <c r="C32" s="100" t="s">
        <v>75</v>
      </c>
      <c r="D32" s="101">
        <f t="shared" si="1"/>
        <v>233900</v>
      </c>
      <c r="E32" s="101">
        <f t="shared" si="2"/>
        <v>193900</v>
      </c>
      <c r="F32" s="102">
        <f>IF((H32)&gt;0,(H32)," ")</f>
        <v>193900</v>
      </c>
      <c r="G32" s="101" t="str">
        <f>G33</f>
        <v> </v>
      </c>
      <c r="H32" s="101">
        <f>H33</f>
        <v>193900</v>
      </c>
      <c r="I32" s="101"/>
      <c r="J32" s="101"/>
      <c r="K32" s="101"/>
      <c r="L32" s="101"/>
      <c r="M32" s="103"/>
      <c r="N32" s="101">
        <f>N33</f>
        <v>40000</v>
      </c>
      <c r="O32" s="101">
        <f>O33</f>
        <v>40000</v>
      </c>
      <c r="P32" s="104"/>
      <c r="Q32" s="77"/>
      <c r="R32" s="77"/>
      <c r="S32" s="77"/>
    </row>
    <row r="33" spans="1:19" s="20" customFormat="1" ht="18" customHeight="1" thickBot="1">
      <c r="A33" s="88"/>
      <c r="B33" s="114" t="s">
        <v>76</v>
      </c>
      <c r="C33" s="115" t="s">
        <v>77</v>
      </c>
      <c r="D33" s="116">
        <f t="shared" si="1"/>
        <v>233900</v>
      </c>
      <c r="E33" s="116">
        <f>F33</f>
        <v>193900</v>
      </c>
      <c r="F33" s="116">
        <f>H33</f>
        <v>193900</v>
      </c>
      <c r="G33" s="116" t="s">
        <v>73</v>
      </c>
      <c r="H33" s="117">
        <v>193900</v>
      </c>
      <c r="I33" s="116" t="s">
        <v>73</v>
      </c>
      <c r="J33" s="117"/>
      <c r="K33" s="116"/>
      <c r="L33" s="116"/>
      <c r="M33" s="117"/>
      <c r="N33" s="116">
        <v>40000</v>
      </c>
      <c r="O33" s="117">
        <v>40000</v>
      </c>
      <c r="P33" s="118"/>
      <c r="Q33" s="19"/>
      <c r="R33" s="19"/>
      <c r="S33" s="19"/>
    </row>
    <row r="34" spans="1:19" s="20" customFormat="1" ht="18.75" customHeight="1">
      <c r="A34" s="98">
        <v>710</v>
      </c>
      <c r="B34" s="99"/>
      <c r="C34" s="100" t="s">
        <v>78</v>
      </c>
      <c r="D34" s="101">
        <f t="shared" si="1"/>
        <v>1183416</v>
      </c>
      <c r="E34" s="101">
        <f>IF((F34+I34+K34+M34)&gt;0,(F34+I34+K34+M34)," ")</f>
        <v>1113416</v>
      </c>
      <c r="F34" s="102">
        <f t="shared" si="3"/>
        <v>1113416</v>
      </c>
      <c r="G34" s="101">
        <f>G36+G37+G38</f>
        <v>307229</v>
      </c>
      <c r="H34" s="101">
        <f>H36+H37+H38+H35</f>
        <v>806187</v>
      </c>
      <c r="I34" s="101"/>
      <c r="J34" s="101" t="s">
        <v>73</v>
      </c>
      <c r="K34" s="101"/>
      <c r="L34" s="101"/>
      <c r="M34" s="103"/>
      <c r="N34" s="101">
        <f>O34</f>
        <v>70000</v>
      </c>
      <c r="O34" s="101">
        <f>O35</f>
        <v>70000</v>
      </c>
      <c r="P34" s="104"/>
      <c r="Q34" s="86"/>
      <c r="R34" s="86"/>
      <c r="S34" s="86"/>
    </row>
    <row r="35" spans="1:19" s="20" customFormat="1" ht="17.25" customHeight="1">
      <c r="A35" s="119"/>
      <c r="B35" s="120" t="s">
        <v>79</v>
      </c>
      <c r="C35" s="121" t="s">
        <v>80</v>
      </c>
      <c r="D35" s="122">
        <f>E35+N35</f>
        <v>678116</v>
      </c>
      <c r="E35" s="122">
        <f>F35</f>
        <v>608116</v>
      </c>
      <c r="F35" s="122">
        <f>H35</f>
        <v>608116</v>
      </c>
      <c r="G35" s="123"/>
      <c r="H35" s="124">
        <v>608116</v>
      </c>
      <c r="I35" s="123"/>
      <c r="J35" s="125"/>
      <c r="K35" s="123"/>
      <c r="L35" s="126"/>
      <c r="M35" s="125"/>
      <c r="N35" s="122">
        <f>O35</f>
        <v>70000</v>
      </c>
      <c r="O35" s="124">
        <v>70000</v>
      </c>
      <c r="P35" s="127"/>
      <c r="Q35" s="86"/>
      <c r="R35" s="86"/>
      <c r="S35" s="86"/>
    </row>
    <row r="36" spans="1:19" s="137" customFormat="1" ht="16.5" customHeight="1">
      <c r="A36" s="128"/>
      <c r="B36" s="129" t="s">
        <v>81</v>
      </c>
      <c r="C36" s="130" t="s">
        <v>82</v>
      </c>
      <c r="D36" s="131">
        <f>IF((E36+N36)&gt;0,(E36+N36)," ")</f>
        <v>160300</v>
      </c>
      <c r="E36" s="131">
        <f>IF((F36+I36+J36+K36+M36)&gt;0,(F36+I36+J36+K36+M36)," ")</f>
        <v>160300</v>
      </c>
      <c r="F36" s="131">
        <f t="shared" si="3"/>
        <v>160300</v>
      </c>
      <c r="G36" s="132"/>
      <c r="H36" s="133">
        <v>160300</v>
      </c>
      <c r="I36" s="132"/>
      <c r="J36" s="133"/>
      <c r="K36" s="131"/>
      <c r="L36" s="131"/>
      <c r="M36" s="134"/>
      <c r="N36" s="131"/>
      <c r="O36" s="134"/>
      <c r="P36" s="135"/>
      <c r="Q36" s="136"/>
      <c r="R36" s="136"/>
      <c r="S36" s="136"/>
    </row>
    <row r="37" spans="1:19" s="137" customFormat="1" ht="17.25" customHeight="1">
      <c r="A37" s="128"/>
      <c r="B37" s="129" t="s">
        <v>83</v>
      </c>
      <c r="C37" s="130" t="s">
        <v>84</v>
      </c>
      <c r="D37" s="131">
        <f>IF((E37+N37)&gt;0,(E37+N37)," ")</f>
        <v>3000</v>
      </c>
      <c r="E37" s="131">
        <f>IF((F37+I37+J37+K37+M37)&gt;0,(F37+I37+J37+K37+M37)," ")</f>
        <v>3000</v>
      </c>
      <c r="F37" s="131">
        <f t="shared" si="3"/>
        <v>3000</v>
      </c>
      <c r="G37" s="132"/>
      <c r="H37" s="133">
        <v>3000</v>
      </c>
      <c r="I37" s="132"/>
      <c r="J37" s="133"/>
      <c r="K37" s="131"/>
      <c r="L37" s="131"/>
      <c r="M37" s="134"/>
      <c r="N37" s="131"/>
      <c r="O37" s="134"/>
      <c r="P37" s="135"/>
      <c r="Q37" s="136"/>
      <c r="R37" s="136"/>
      <c r="S37" s="136"/>
    </row>
    <row r="38" spans="1:19" s="137" customFormat="1" ht="18" customHeight="1" thickBot="1">
      <c r="A38" s="138"/>
      <c r="B38" s="114" t="s">
        <v>85</v>
      </c>
      <c r="C38" s="115" t="s">
        <v>86</v>
      </c>
      <c r="D38" s="116">
        <f>IF((E38+N38)&gt;0,(E38+N38)," ")</f>
        <v>342000</v>
      </c>
      <c r="E38" s="116">
        <f>F38</f>
        <v>342000</v>
      </c>
      <c r="F38" s="116">
        <f t="shared" si="3"/>
        <v>342000</v>
      </c>
      <c r="G38" s="139">
        <v>307229</v>
      </c>
      <c r="H38" s="140">
        <v>34771</v>
      </c>
      <c r="I38" s="139"/>
      <c r="J38" s="140" t="s">
        <v>73</v>
      </c>
      <c r="K38" s="116"/>
      <c r="L38" s="116"/>
      <c r="M38" s="117"/>
      <c r="N38" s="116"/>
      <c r="O38" s="117"/>
      <c r="P38" s="118"/>
      <c r="Q38" s="136"/>
      <c r="R38" s="136"/>
      <c r="S38" s="136"/>
    </row>
    <row r="39" spans="1:19" s="20" customFormat="1" ht="18.75" customHeight="1">
      <c r="A39" s="98">
        <v>750</v>
      </c>
      <c r="B39" s="99"/>
      <c r="C39" s="100" t="s">
        <v>87</v>
      </c>
      <c r="D39" s="101">
        <f>IF((E39+N39)&gt;0,(E39+N39)," ")</f>
        <v>6700824</v>
      </c>
      <c r="E39" s="101">
        <f>IF((F39+I39+J39+K39+M39)&gt;0,(F39+I39+J39+K39+M39)," ")</f>
        <v>6692824</v>
      </c>
      <c r="F39" s="102">
        <f t="shared" si="3"/>
        <v>6248996</v>
      </c>
      <c r="G39" s="101">
        <f>G40+G42+G43+G45+G46</f>
        <v>4326821</v>
      </c>
      <c r="H39" s="101">
        <f>H40+H42+H43+H45+H46</f>
        <v>1922175</v>
      </c>
      <c r="I39" s="101">
        <f>SUM(I40:I47)</f>
        <v>2000</v>
      </c>
      <c r="J39" s="101">
        <f>J40+J42+J43+J45+J46</f>
        <v>295890</v>
      </c>
      <c r="K39" s="101">
        <f>SUM(K40:K46)</f>
        <v>145938</v>
      </c>
      <c r="L39" s="101"/>
      <c r="M39" s="103"/>
      <c r="N39" s="101">
        <f>N40+N42+N43+N45+N46</f>
        <v>8000</v>
      </c>
      <c r="O39" s="101">
        <f>O40+O42+O43+O45+O46</f>
        <v>8000</v>
      </c>
      <c r="P39" s="104"/>
      <c r="Q39" s="86"/>
      <c r="R39" s="86"/>
      <c r="S39" s="86"/>
    </row>
    <row r="40" spans="1:19" s="137" customFormat="1" ht="18" customHeight="1">
      <c r="A40" s="141"/>
      <c r="B40" s="142" t="s">
        <v>88</v>
      </c>
      <c r="C40" s="143" t="s">
        <v>89</v>
      </c>
      <c r="D40" s="134">
        <f>IF((E40+N40)&gt;0,(E40+N40)," ")</f>
        <v>158500</v>
      </c>
      <c r="E40" s="144">
        <f>IF((F40+I40+J40+K40+M40)&gt;0,(F40+I40+J40+K40+M40)," ")</f>
        <v>158500</v>
      </c>
      <c r="F40" s="134">
        <f t="shared" si="3"/>
        <v>158500</v>
      </c>
      <c r="G40" s="145">
        <v>158500</v>
      </c>
      <c r="H40" s="133"/>
      <c r="I40" s="145"/>
      <c r="J40" s="133"/>
      <c r="K40" s="144"/>
      <c r="L40" s="134"/>
      <c r="M40" s="146"/>
      <c r="N40" s="147"/>
      <c r="O40" s="146"/>
      <c r="P40" s="148"/>
      <c r="Q40" s="136"/>
      <c r="R40" s="136"/>
      <c r="S40" s="136"/>
    </row>
    <row r="41" spans="1:19" s="137" customFormat="1" ht="17.25" customHeight="1">
      <c r="A41" s="141"/>
      <c r="B41" s="149" t="s">
        <v>90</v>
      </c>
      <c r="C41" s="130" t="s">
        <v>91</v>
      </c>
      <c r="D41" s="134">
        <f>E41</f>
        <v>144000</v>
      </c>
      <c r="E41" s="131">
        <f>K41</f>
        <v>144000</v>
      </c>
      <c r="F41" s="134"/>
      <c r="G41" s="132"/>
      <c r="H41" s="133"/>
      <c r="I41" s="132"/>
      <c r="J41" s="133"/>
      <c r="K41" s="131">
        <v>144000</v>
      </c>
      <c r="L41" s="134"/>
      <c r="M41" s="150"/>
      <c r="N41" s="147"/>
      <c r="O41" s="150"/>
      <c r="P41" s="148"/>
      <c r="Q41" s="136"/>
      <c r="R41" s="136"/>
      <c r="S41" s="136"/>
    </row>
    <row r="42" spans="1:19" s="137" customFormat="1" ht="18" customHeight="1">
      <c r="A42" s="141"/>
      <c r="B42" s="149" t="s">
        <v>92</v>
      </c>
      <c r="C42" s="130" t="s">
        <v>93</v>
      </c>
      <c r="D42" s="134">
        <f aca="true" t="shared" si="4" ref="D42:D50">IF((E42+N42)&gt;0,(E42+N42)," ")</f>
        <v>289590</v>
      </c>
      <c r="E42" s="131">
        <f aca="true" t="shared" si="5" ref="E42:E50">IF((F42+I42+J42+K42+M42)&gt;0,(F42+I42+J42+K42+M42)," ")</f>
        <v>289590</v>
      </c>
      <c r="F42" s="134">
        <f t="shared" si="3"/>
        <v>1000</v>
      </c>
      <c r="G42" s="132"/>
      <c r="H42" s="133">
        <v>1000</v>
      </c>
      <c r="I42" s="132"/>
      <c r="J42" s="133">
        <v>288590</v>
      </c>
      <c r="K42" s="131"/>
      <c r="L42" s="134"/>
      <c r="M42" s="150"/>
      <c r="N42" s="147"/>
      <c r="O42" s="150"/>
      <c r="P42" s="148"/>
      <c r="Q42" s="136"/>
      <c r="R42" s="136"/>
      <c r="S42" s="136"/>
    </row>
    <row r="43" spans="1:19" s="137" customFormat="1" ht="17.25" customHeight="1">
      <c r="A43" s="141"/>
      <c r="B43" s="149" t="s">
        <v>94</v>
      </c>
      <c r="C43" s="130" t="s">
        <v>95</v>
      </c>
      <c r="D43" s="134">
        <f t="shared" si="4"/>
        <v>5931296</v>
      </c>
      <c r="E43" s="131">
        <f t="shared" si="5"/>
        <v>5923296</v>
      </c>
      <c r="F43" s="134">
        <f t="shared" si="3"/>
        <v>5915996</v>
      </c>
      <c r="G43" s="132">
        <v>4138842</v>
      </c>
      <c r="H43" s="133">
        <v>1777154</v>
      </c>
      <c r="I43" s="132"/>
      <c r="J43" s="133">
        <v>7300</v>
      </c>
      <c r="K43" s="131"/>
      <c r="L43" s="134"/>
      <c r="M43" s="150"/>
      <c r="N43" s="147">
        <v>8000</v>
      </c>
      <c r="O43" s="150">
        <v>8000</v>
      </c>
      <c r="P43" s="148"/>
      <c r="Q43" s="151"/>
      <c r="R43" s="151"/>
      <c r="S43" s="151"/>
    </row>
    <row r="44" spans="1:19" s="137" customFormat="1" ht="17.25" customHeight="1">
      <c r="A44" s="141"/>
      <c r="B44" s="149" t="s">
        <v>96</v>
      </c>
      <c r="C44" s="130" t="s">
        <v>97</v>
      </c>
      <c r="D44" s="152">
        <f>E44</f>
        <v>1938</v>
      </c>
      <c r="E44" s="110">
        <f>K44</f>
        <v>1938</v>
      </c>
      <c r="F44" s="152"/>
      <c r="G44" s="153"/>
      <c r="H44" s="154"/>
      <c r="I44" s="153"/>
      <c r="J44" s="154"/>
      <c r="K44" s="110">
        <v>1938</v>
      </c>
      <c r="L44" s="134"/>
      <c r="M44" s="150"/>
      <c r="N44" s="147"/>
      <c r="O44" s="150"/>
      <c r="P44" s="148"/>
      <c r="Q44" s="151"/>
      <c r="R44" s="151"/>
      <c r="S44" s="151"/>
    </row>
    <row r="45" spans="1:19" s="137" customFormat="1" ht="18" customHeight="1">
      <c r="A45" s="141"/>
      <c r="B45" s="149" t="s">
        <v>98</v>
      </c>
      <c r="C45" s="130" t="s">
        <v>99</v>
      </c>
      <c r="D45" s="134">
        <f t="shared" si="4"/>
        <v>28000</v>
      </c>
      <c r="E45" s="131">
        <f t="shared" si="5"/>
        <v>28000</v>
      </c>
      <c r="F45" s="134">
        <f t="shared" si="3"/>
        <v>28000</v>
      </c>
      <c r="G45" s="132">
        <v>24979</v>
      </c>
      <c r="H45" s="133">
        <v>3021</v>
      </c>
      <c r="I45" s="132"/>
      <c r="J45" s="133"/>
      <c r="K45" s="131"/>
      <c r="L45" s="134"/>
      <c r="M45" s="150"/>
      <c r="N45" s="147"/>
      <c r="O45" s="150"/>
      <c r="P45" s="148"/>
      <c r="Q45" s="136"/>
      <c r="R45" s="136"/>
      <c r="S45" s="136"/>
    </row>
    <row r="46" spans="1:19" s="137" customFormat="1" ht="18" customHeight="1">
      <c r="A46" s="141"/>
      <c r="B46" s="149" t="s">
        <v>100</v>
      </c>
      <c r="C46" s="130" t="s">
        <v>101</v>
      </c>
      <c r="D46" s="134">
        <f t="shared" si="4"/>
        <v>145500</v>
      </c>
      <c r="E46" s="131">
        <f t="shared" si="5"/>
        <v>145500</v>
      </c>
      <c r="F46" s="134">
        <f t="shared" si="3"/>
        <v>145500</v>
      </c>
      <c r="G46" s="132">
        <v>4500</v>
      </c>
      <c r="H46" s="133">
        <v>141000</v>
      </c>
      <c r="I46" s="132"/>
      <c r="J46" s="133"/>
      <c r="K46" s="131"/>
      <c r="L46" s="134"/>
      <c r="M46" s="150"/>
      <c r="N46" s="147"/>
      <c r="O46" s="150"/>
      <c r="P46" s="148"/>
      <c r="Q46" s="136"/>
      <c r="R46" s="136"/>
      <c r="S46" s="136"/>
    </row>
    <row r="47" spans="1:19" s="137" customFormat="1" ht="19.5" customHeight="1" thickBot="1">
      <c r="A47" s="155"/>
      <c r="B47" s="156" t="s">
        <v>102</v>
      </c>
      <c r="C47" s="115" t="s">
        <v>60</v>
      </c>
      <c r="D47" s="117">
        <f>E47</f>
        <v>2000</v>
      </c>
      <c r="E47" s="116">
        <f>I47</f>
        <v>2000</v>
      </c>
      <c r="F47" s="117"/>
      <c r="G47" s="139"/>
      <c r="H47" s="140"/>
      <c r="I47" s="139">
        <v>2000</v>
      </c>
      <c r="J47" s="140"/>
      <c r="K47" s="116"/>
      <c r="L47" s="117"/>
      <c r="M47" s="157"/>
      <c r="N47" s="158"/>
      <c r="O47" s="157"/>
      <c r="P47" s="159"/>
      <c r="Q47" s="136"/>
      <c r="R47" s="136"/>
      <c r="S47" s="136"/>
    </row>
    <row r="48" spans="1:19" s="20" customFormat="1" ht="31.5">
      <c r="A48" s="160">
        <v>754</v>
      </c>
      <c r="B48" s="99"/>
      <c r="C48" s="100" t="s">
        <v>103</v>
      </c>
      <c r="D48" s="161">
        <f t="shared" si="4"/>
        <v>3348500</v>
      </c>
      <c r="E48" s="101">
        <f t="shared" si="5"/>
        <v>3058500</v>
      </c>
      <c r="F48" s="161">
        <f t="shared" si="3"/>
        <v>2901996</v>
      </c>
      <c r="G48" s="101">
        <f>G50</f>
        <v>2585475</v>
      </c>
      <c r="H48" s="161">
        <f>SUM(H49:H50)</f>
        <v>316521</v>
      </c>
      <c r="I48" s="101"/>
      <c r="J48" s="161">
        <f>J50</f>
        <v>156504</v>
      </c>
      <c r="K48" s="101"/>
      <c r="L48" s="161"/>
      <c r="M48" s="162"/>
      <c r="N48" s="163">
        <f>N50</f>
        <v>290000</v>
      </c>
      <c r="O48" s="162">
        <f>O50</f>
        <v>290000</v>
      </c>
      <c r="P48" s="164"/>
      <c r="Q48" s="86"/>
      <c r="R48" s="86"/>
      <c r="S48" s="86"/>
    </row>
    <row r="49" spans="1:19" s="20" customFormat="1" ht="17.25" customHeight="1">
      <c r="A49" s="165"/>
      <c r="B49" s="47" t="s">
        <v>104</v>
      </c>
      <c r="C49" s="109" t="s">
        <v>105</v>
      </c>
      <c r="D49" s="152">
        <f>E49</f>
        <v>10000</v>
      </c>
      <c r="E49" s="110">
        <f>F49</f>
        <v>10000</v>
      </c>
      <c r="F49" s="152">
        <f>H49</f>
        <v>10000</v>
      </c>
      <c r="G49" s="110"/>
      <c r="H49" s="152">
        <v>10000</v>
      </c>
      <c r="I49" s="111"/>
      <c r="J49" s="112"/>
      <c r="K49" s="111"/>
      <c r="L49" s="112"/>
      <c r="M49" s="166"/>
      <c r="N49" s="167"/>
      <c r="O49" s="166"/>
      <c r="P49" s="168"/>
      <c r="Q49" s="86"/>
      <c r="R49" s="86"/>
      <c r="S49" s="86"/>
    </row>
    <row r="50" spans="1:19" s="137" customFormat="1" ht="18.75" customHeight="1" thickBot="1">
      <c r="A50" s="169"/>
      <c r="B50" s="156" t="s">
        <v>106</v>
      </c>
      <c r="C50" s="115" t="s">
        <v>107</v>
      </c>
      <c r="D50" s="116">
        <f t="shared" si="4"/>
        <v>3338500</v>
      </c>
      <c r="E50" s="116">
        <f t="shared" si="5"/>
        <v>3048500</v>
      </c>
      <c r="F50" s="116">
        <f t="shared" si="3"/>
        <v>2891996</v>
      </c>
      <c r="G50" s="139">
        <v>2585475</v>
      </c>
      <c r="H50" s="140">
        <v>306521</v>
      </c>
      <c r="I50" s="139"/>
      <c r="J50" s="140">
        <v>156504</v>
      </c>
      <c r="K50" s="116"/>
      <c r="L50" s="170"/>
      <c r="M50" s="157"/>
      <c r="N50" s="158">
        <f>O50</f>
        <v>290000</v>
      </c>
      <c r="O50" s="157">
        <v>290000</v>
      </c>
      <c r="P50" s="159"/>
      <c r="Q50" s="136"/>
      <c r="R50" s="136"/>
      <c r="S50" s="136"/>
    </row>
    <row r="51" spans="1:16" s="33" customFormat="1" ht="15" thickBot="1">
      <c r="A51" s="171" t="s">
        <v>108</v>
      </c>
      <c r="B51" s="172" t="s">
        <v>46</v>
      </c>
      <c r="C51" s="173" t="s">
        <v>47</v>
      </c>
      <c r="D51" s="174" t="s">
        <v>48</v>
      </c>
      <c r="E51" s="175" t="s">
        <v>49</v>
      </c>
      <c r="F51" s="176" t="s">
        <v>50</v>
      </c>
      <c r="G51" s="175" t="s">
        <v>51</v>
      </c>
      <c r="H51" s="176" t="s">
        <v>52</v>
      </c>
      <c r="I51" s="175" t="s">
        <v>53</v>
      </c>
      <c r="J51" s="176" t="s">
        <v>54</v>
      </c>
      <c r="K51" s="175">
        <v>11</v>
      </c>
      <c r="L51" s="177">
        <v>12</v>
      </c>
      <c r="M51" s="175">
        <v>13</v>
      </c>
      <c r="N51" s="176">
        <v>14</v>
      </c>
      <c r="O51" s="175">
        <v>15</v>
      </c>
      <c r="P51" s="178">
        <v>16</v>
      </c>
    </row>
    <row r="52" spans="1:19" s="20" customFormat="1" ht="15.75">
      <c r="A52" s="160">
        <v>757</v>
      </c>
      <c r="B52" s="99"/>
      <c r="C52" s="179" t="s">
        <v>109</v>
      </c>
      <c r="D52" s="180">
        <f>IF((E52+N52)&gt;0,(E52+N52)," ")</f>
        <v>1549657</v>
      </c>
      <c r="E52" s="180">
        <f>IF((F52+I52+J52+K52+L52+M52)&gt;0,(F52+I52+J52+K52+L52+M52)," ")</f>
        <v>1549657</v>
      </c>
      <c r="F52" s="180"/>
      <c r="G52" s="180"/>
      <c r="H52" s="180"/>
      <c r="I52" s="180"/>
      <c r="J52" s="180"/>
      <c r="K52" s="180"/>
      <c r="L52" s="181">
        <f>SUM(L53:L54)</f>
        <v>334657</v>
      </c>
      <c r="M52" s="101">
        <f>M53</f>
        <v>1215000</v>
      </c>
      <c r="N52" s="182"/>
      <c r="O52" s="162"/>
      <c r="P52" s="183"/>
      <c r="Q52" s="86"/>
      <c r="R52" s="86"/>
      <c r="S52" s="86"/>
    </row>
    <row r="53" spans="1:19" s="137" customFormat="1" ht="31.5">
      <c r="A53" s="141"/>
      <c r="B53" s="142" t="s">
        <v>110</v>
      </c>
      <c r="C53" s="184" t="s">
        <v>111</v>
      </c>
      <c r="D53" s="144">
        <f>IF((E53+N53)&gt;0,(E53+N53)," ")</f>
        <v>1215000</v>
      </c>
      <c r="E53" s="185">
        <f>IF((F53+I53+J53+K53+M53)&gt;0,(F53+I53+J53+K53+M53)," ")</f>
        <v>1215000</v>
      </c>
      <c r="F53" s="144"/>
      <c r="G53" s="186"/>
      <c r="H53" s="145"/>
      <c r="I53" s="186"/>
      <c r="J53" s="145"/>
      <c r="K53" s="187"/>
      <c r="L53" s="144"/>
      <c r="M53" s="185">
        <v>1215000</v>
      </c>
      <c r="N53" s="146"/>
      <c r="O53" s="188"/>
      <c r="P53" s="189"/>
      <c r="Q53" s="136"/>
      <c r="R53" s="136"/>
      <c r="S53" s="136"/>
    </row>
    <row r="54" spans="1:19" s="137" customFormat="1" ht="48" thickBot="1">
      <c r="A54" s="155"/>
      <c r="B54" s="156" t="s">
        <v>112</v>
      </c>
      <c r="C54" s="190" t="s">
        <v>113</v>
      </c>
      <c r="D54" s="116">
        <f>E54</f>
        <v>334657</v>
      </c>
      <c r="E54" s="117">
        <f>L54</f>
        <v>334657</v>
      </c>
      <c r="F54" s="116"/>
      <c r="G54" s="140"/>
      <c r="H54" s="139"/>
      <c r="I54" s="140"/>
      <c r="J54" s="139"/>
      <c r="K54" s="170"/>
      <c r="L54" s="116">
        <v>334657</v>
      </c>
      <c r="M54" s="117"/>
      <c r="N54" s="157"/>
      <c r="O54" s="158"/>
      <c r="P54" s="191"/>
      <c r="Q54" s="136"/>
      <c r="R54" s="136"/>
      <c r="S54" s="136"/>
    </row>
    <row r="55" spans="1:19" s="20" customFormat="1" ht="18" customHeight="1">
      <c r="A55" s="192">
        <v>758</v>
      </c>
      <c r="B55" s="193"/>
      <c r="C55" s="194" t="s">
        <v>114</v>
      </c>
      <c r="D55" s="101">
        <f>IF((E55+N55)&gt;0,(E55+N55)," ")</f>
        <v>1772239</v>
      </c>
      <c r="E55" s="161">
        <f>IF((F55+I55+J55+K55+M55)&gt;0,(F55+I55+J55+K55+M55)," ")</f>
        <v>1672239</v>
      </c>
      <c r="F55" s="101">
        <f>IF((G55+H55)&gt;0,(G55+H55)," ")</f>
        <v>1672239</v>
      </c>
      <c r="G55" s="161"/>
      <c r="H55" s="101">
        <f>H56</f>
        <v>1672239</v>
      </c>
      <c r="I55" s="161"/>
      <c r="J55" s="101"/>
      <c r="K55" s="195"/>
      <c r="L55" s="101"/>
      <c r="M55" s="161"/>
      <c r="N55" s="162">
        <f>SUM(N56:N58)</f>
        <v>100000</v>
      </c>
      <c r="O55" s="163">
        <f>SUM(O56:O58)</f>
        <v>100000</v>
      </c>
      <c r="P55" s="196"/>
      <c r="Q55" s="86"/>
      <c r="R55" s="86"/>
      <c r="S55" s="86"/>
    </row>
    <row r="56" spans="1:19" s="137" customFormat="1" ht="18" customHeight="1">
      <c r="A56" s="197"/>
      <c r="B56" s="198" t="s">
        <v>115</v>
      </c>
      <c r="C56" s="199" t="s">
        <v>116</v>
      </c>
      <c r="D56" s="185">
        <f>IF((E56+N56)&gt;0,(E56+N56)," ")</f>
        <v>1772239</v>
      </c>
      <c r="E56" s="144">
        <f>IF((F56+I56+J56+K56+M56)&gt;0,(F56+I56+J56+K56+M56)," ")</f>
        <v>1672239</v>
      </c>
      <c r="F56" s="185">
        <f>IF((G56+H56)&gt;0,(G56+H56)," ")</f>
        <v>1672239</v>
      </c>
      <c r="G56" s="145"/>
      <c r="H56" s="186">
        <f>SUM(H57:H58)</f>
        <v>1672239</v>
      </c>
      <c r="I56" s="145"/>
      <c r="J56" s="186"/>
      <c r="K56" s="144"/>
      <c r="L56" s="185"/>
      <c r="M56" s="144"/>
      <c r="N56" s="188">
        <f>SUM(N57:N59)</f>
        <v>100000</v>
      </c>
      <c r="O56" s="146">
        <f>SUM(O57:O59)</f>
        <v>100000</v>
      </c>
      <c r="P56" s="200"/>
      <c r="Q56" s="136"/>
      <c r="R56" s="136"/>
      <c r="S56" s="136"/>
    </row>
    <row r="57" spans="1:19" s="137" customFormat="1" ht="15.75">
      <c r="A57" s="201"/>
      <c r="B57" s="202"/>
      <c r="C57" s="203" t="s">
        <v>117</v>
      </c>
      <c r="D57" s="204">
        <f>E57</f>
        <v>173303</v>
      </c>
      <c r="E57" s="205">
        <f>F57</f>
        <v>173303</v>
      </c>
      <c r="F57" s="204">
        <f>H57</f>
        <v>173303</v>
      </c>
      <c r="G57" s="206"/>
      <c r="H57" s="207">
        <v>173303</v>
      </c>
      <c r="I57" s="132"/>
      <c r="J57" s="133"/>
      <c r="K57" s="131"/>
      <c r="L57" s="134"/>
      <c r="M57" s="131"/>
      <c r="N57" s="147"/>
      <c r="O57" s="150"/>
      <c r="P57" s="148"/>
      <c r="Q57" s="136"/>
      <c r="R57" s="136"/>
      <c r="S57" s="136"/>
    </row>
    <row r="58" spans="1:19" s="137" customFormat="1" ht="15.75">
      <c r="A58" s="201"/>
      <c r="B58" s="202"/>
      <c r="C58" s="203" t="s">
        <v>118</v>
      </c>
      <c r="D58" s="204">
        <f>E58</f>
        <v>1498936</v>
      </c>
      <c r="E58" s="205">
        <f>F58</f>
        <v>1498936</v>
      </c>
      <c r="F58" s="204">
        <f>H58</f>
        <v>1498936</v>
      </c>
      <c r="G58" s="206"/>
      <c r="H58" s="207">
        <v>1498936</v>
      </c>
      <c r="I58" s="132"/>
      <c r="J58" s="133"/>
      <c r="K58" s="131"/>
      <c r="L58" s="134"/>
      <c r="M58" s="131"/>
      <c r="N58" s="147"/>
      <c r="O58" s="150"/>
      <c r="P58" s="148"/>
      <c r="Q58" s="136"/>
      <c r="R58" s="136"/>
      <c r="S58" s="136"/>
    </row>
    <row r="59" spans="1:19" s="137" customFormat="1" ht="16.5" thickBot="1">
      <c r="A59" s="208"/>
      <c r="B59" s="209"/>
      <c r="C59" s="210" t="s">
        <v>119</v>
      </c>
      <c r="D59" s="211">
        <f>O59</f>
        <v>100000</v>
      </c>
      <c r="E59" s="212"/>
      <c r="F59" s="211"/>
      <c r="G59" s="213"/>
      <c r="H59" s="214"/>
      <c r="I59" s="139"/>
      <c r="J59" s="140"/>
      <c r="K59" s="116"/>
      <c r="L59" s="117"/>
      <c r="M59" s="116"/>
      <c r="N59" s="215">
        <f>O59</f>
        <v>100000</v>
      </c>
      <c r="O59" s="216">
        <v>100000</v>
      </c>
      <c r="P59" s="159"/>
      <c r="Q59" s="136"/>
      <c r="R59" s="136"/>
      <c r="S59" s="136"/>
    </row>
    <row r="60" spans="1:19" s="20" customFormat="1" ht="18" customHeight="1">
      <c r="A60" s="217">
        <v>801</v>
      </c>
      <c r="B60" s="218"/>
      <c r="C60" s="219" t="s">
        <v>120</v>
      </c>
      <c r="D60" s="74">
        <f>IF((E60+N60)&gt;0,(E60+N60)," ")</f>
        <v>19578617</v>
      </c>
      <c r="E60" s="73">
        <f aca="true" t="shared" si="6" ref="E60:E98">IF((F60+I60+J60+K60+M60)&gt;0,(F60+I60+J60+K60+M60)," ")</f>
        <v>19107290</v>
      </c>
      <c r="F60" s="220">
        <f aca="true" t="shared" si="7" ref="F60:F83">IF((G60+H60)&gt;0,(G60+H60)," ")</f>
        <v>18738358</v>
      </c>
      <c r="G60" s="73">
        <f>SUM(G61:G71)</f>
        <v>15547331</v>
      </c>
      <c r="H60" s="74">
        <f aca="true" t="shared" si="8" ref="H60:O60">SUM(H61:H71)</f>
        <v>3191027</v>
      </c>
      <c r="I60" s="73">
        <f t="shared" si="8"/>
        <v>124478</v>
      </c>
      <c r="J60" s="74">
        <f t="shared" si="8"/>
        <v>208043</v>
      </c>
      <c r="K60" s="73">
        <f t="shared" si="8"/>
        <v>36411</v>
      </c>
      <c r="L60" s="74"/>
      <c r="M60" s="73"/>
      <c r="N60" s="75">
        <f t="shared" si="8"/>
        <v>471327</v>
      </c>
      <c r="O60" s="76">
        <f t="shared" si="8"/>
        <v>471327</v>
      </c>
      <c r="P60" s="221" t="s">
        <v>73</v>
      </c>
      <c r="Q60" s="86"/>
      <c r="R60" s="86"/>
      <c r="S60" s="86"/>
    </row>
    <row r="61" spans="1:19" s="137" customFormat="1" ht="17.25" customHeight="1">
      <c r="A61" s="128"/>
      <c r="B61" s="129" t="s">
        <v>121</v>
      </c>
      <c r="C61" s="130" t="s">
        <v>122</v>
      </c>
      <c r="D61" s="131">
        <f>IF((E61)&gt;0,(E61)," ")</f>
        <v>704932</v>
      </c>
      <c r="E61" s="131">
        <f t="shared" si="6"/>
        <v>704932</v>
      </c>
      <c r="F61" s="131">
        <f t="shared" si="7"/>
        <v>700263</v>
      </c>
      <c r="G61" s="132">
        <v>500265</v>
      </c>
      <c r="H61" s="133">
        <v>199998</v>
      </c>
      <c r="I61" s="132"/>
      <c r="J61" s="133">
        <v>4669</v>
      </c>
      <c r="K61" s="131"/>
      <c r="L61" s="131"/>
      <c r="M61" s="134"/>
      <c r="N61" s="150" t="s">
        <v>73</v>
      </c>
      <c r="O61" s="147" t="s">
        <v>73</v>
      </c>
      <c r="P61" s="222" t="s">
        <v>73</v>
      </c>
      <c r="Q61" s="136"/>
      <c r="R61" s="136"/>
      <c r="S61" s="136"/>
    </row>
    <row r="62" spans="1:19" s="137" customFormat="1" ht="16.5" customHeight="1">
      <c r="A62" s="128"/>
      <c r="B62" s="129" t="s">
        <v>123</v>
      </c>
      <c r="C62" s="130" t="s">
        <v>124</v>
      </c>
      <c r="D62" s="131">
        <f aca="true" t="shared" si="9" ref="D62:D98">IF((E62+N62)&gt;0,(E62+N62)," ")</f>
        <v>1942601</v>
      </c>
      <c r="E62" s="131">
        <f t="shared" si="6"/>
        <v>1942601</v>
      </c>
      <c r="F62" s="131">
        <f t="shared" si="7"/>
        <v>1889445</v>
      </c>
      <c r="G62" s="132">
        <v>1666231</v>
      </c>
      <c r="H62" s="133">
        <v>223214</v>
      </c>
      <c r="I62" s="132"/>
      <c r="J62" s="133">
        <v>53156</v>
      </c>
      <c r="K62" s="131"/>
      <c r="L62" s="131"/>
      <c r="M62" s="134"/>
      <c r="N62" s="150"/>
      <c r="O62" s="147"/>
      <c r="P62" s="222"/>
      <c r="Q62" s="136"/>
      <c r="R62" s="136"/>
      <c r="S62" s="136"/>
    </row>
    <row r="63" spans="1:19" s="137" customFormat="1" ht="18" customHeight="1">
      <c r="A63" s="128"/>
      <c r="B63" s="129" t="s">
        <v>125</v>
      </c>
      <c r="C63" s="130" t="s">
        <v>126</v>
      </c>
      <c r="D63" s="131">
        <f t="shared" si="9"/>
        <v>5425949</v>
      </c>
      <c r="E63" s="131">
        <f t="shared" si="6"/>
        <v>5425949</v>
      </c>
      <c r="F63" s="131">
        <f t="shared" si="7"/>
        <v>5368943</v>
      </c>
      <c r="G63" s="132">
        <v>4546208</v>
      </c>
      <c r="H63" s="133">
        <v>822735</v>
      </c>
      <c r="I63" s="132"/>
      <c r="J63" s="133">
        <v>20595</v>
      </c>
      <c r="K63" s="131">
        <v>36411</v>
      </c>
      <c r="L63" s="131"/>
      <c r="M63" s="134"/>
      <c r="N63" s="150"/>
      <c r="O63" s="147"/>
      <c r="P63" s="222"/>
      <c r="Q63" s="151"/>
      <c r="R63" s="151"/>
      <c r="S63" s="151"/>
    </row>
    <row r="64" spans="1:19" s="137" customFormat="1" ht="16.5" customHeight="1">
      <c r="A64" s="128"/>
      <c r="B64" s="129" t="s">
        <v>127</v>
      </c>
      <c r="C64" s="130" t="s">
        <v>128</v>
      </c>
      <c r="D64" s="131">
        <f t="shared" si="9"/>
        <v>66400</v>
      </c>
      <c r="E64" s="131">
        <f t="shared" si="6"/>
        <v>66400</v>
      </c>
      <c r="F64" s="131">
        <f t="shared" si="7"/>
        <v>66314</v>
      </c>
      <c r="G64" s="132">
        <v>63623</v>
      </c>
      <c r="H64" s="133">
        <v>2691</v>
      </c>
      <c r="I64" s="132"/>
      <c r="J64" s="133">
        <v>86</v>
      </c>
      <c r="K64" s="131"/>
      <c r="L64" s="131"/>
      <c r="M64" s="134"/>
      <c r="N64" s="150"/>
      <c r="O64" s="147"/>
      <c r="P64" s="222"/>
      <c r="Q64" s="136"/>
      <c r="R64" s="136"/>
      <c r="S64" s="136"/>
    </row>
    <row r="65" spans="1:19" s="137" customFormat="1" ht="17.25" customHeight="1">
      <c r="A65" s="128"/>
      <c r="B65" s="129" t="s">
        <v>129</v>
      </c>
      <c r="C65" s="130" t="s">
        <v>130</v>
      </c>
      <c r="D65" s="131">
        <f t="shared" si="9"/>
        <v>9702903</v>
      </c>
      <c r="E65" s="131">
        <f t="shared" si="6"/>
        <v>9231576</v>
      </c>
      <c r="F65" s="131">
        <f t="shared" si="7"/>
        <v>8987232</v>
      </c>
      <c r="G65" s="132">
        <v>7539256</v>
      </c>
      <c r="H65" s="133">
        <v>1447976</v>
      </c>
      <c r="I65" s="132">
        <v>116478</v>
      </c>
      <c r="J65" s="133">
        <v>127866</v>
      </c>
      <c r="K65" s="131"/>
      <c r="L65" s="131"/>
      <c r="M65" s="134"/>
      <c r="N65" s="150">
        <f>O65</f>
        <v>471327</v>
      </c>
      <c r="O65" s="147">
        <v>471327</v>
      </c>
      <c r="P65" s="222"/>
      <c r="Q65" s="136"/>
      <c r="R65" s="136"/>
      <c r="S65" s="136"/>
    </row>
    <row r="66" spans="1:19" s="137" customFormat="1" ht="17.25" customHeight="1">
      <c r="A66" s="128"/>
      <c r="B66" s="129" t="s">
        <v>131</v>
      </c>
      <c r="C66" s="130" t="s">
        <v>132</v>
      </c>
      <c r="D66" s="131">
        <f t="shared" si="9"/>
        <v>425184</v>
      </c>
      <c r="E66" s="131">
        <f t="shared" si="6"/>
        <v>425184</v>
      </c>
      <c r="F66" s="131">
        <f t="shared" si="7"/>
        <v>424134</v>
      </c>
      <c r="G66" s="132">
        <v>407994</v>
      </c>
      <c r="H66" s="133">
        <v>16140</v>
      </c>
      <c r="I66" s="132"/>
      <c r="J66" s="133">
        <v>1050</v>
      </c>
      <c r="K66" s="131"/>
      <c r="L66" s="131"/>
      <c r="M66" s="134"/>
      <c r="N66" s="150"/>
      <c r="O66" s="147"/>
      <c r="P66" s="222"/>
      <c r="Q66" s="151"/>
      <c r="R66" s="151"/>
      <c r="S66" s="151"/>
    </row>
    <row r="67" spans="1:19" s="137" customFormat="1" ht="31.5">
      <c r="A67" s="128"/>
      <c r="B67" s="129" t="s">
        <v>133</v>
      </c>
      <c r="C67" s="130" t="s">
        <v>134</v>
      </c>
      <c r="D67" s="131">
        <f t="shared" si="9"/>
        <v>491497</v>
      </c>
      <c r="E67" s="131">
        <f t="shared" si="6"/>
        <v>491497</v>
      </c>
      <c r="F67" s="131">
        <f t="shared" si="7"/>
        <v>490876</v>
      </c>
      <c r="G67" s="132">
        <v>440628</v>
      </c>
      <c r="H67" s="133">
        <v>50248</v>
      </c>
      <c r="I67" s="132"/>
      <c r="J67" s="133">
        <v>621</v>
      </c>
      <c r="K67" s="131"/>
      <c r="L67" s="131"/>
      <c r="M67" s="134"/>
      <c r="N67" s="150"/>
      <c r="O67" s="147"/>
      <c r="P67" s="222"/>
      <c r="Q67" s="136"/>
      <c r="R67" s="136"/>
      <c r="S67" s="136"/>
    </row>
    <row r="68" spans="1:19" s="137" customFormat="1" ht="16.5" customHeight="1">
      <c r="A68" s="128"/>
      <c r="B68" s="129" t="s">
        <v>135</v>
      </c>
      <c r="C68" s="130" t="s">
        <v>136</v>
      </c>
      <c r="D68" s="131">
        <f t="shared" si="9"/>
        <v>290951</v>
      </c>
      <c r="E68" s="131">
        <f t="shared" si="6"/>
        <v>290951</v>
      </c>
      <c r="F68" s="131">
        <f t="shared" si="7"/>
        <v>290951</v>
      </c>
      <c r="G68" s="132">
        <v>290951</v>
      </c>
      <c r="H68" s="133"/>
      <c r="I68" s="132"/>
      <c r="J68" s="133"/>
      <c r="K68" s="131"/>
      <c r="L68" s="131"/>
      <c r="M68" s="134"/>
      <c r="N68" s="150"/>
      <c r="O68" s="147"/>
      <c r="P68" s="222"/>
      <c r="Q68" s="151"/>
      <c r="R68" s="151"/>
      <c r="S68" s="151"/>
    </row>
    <row r="69" spans="1:19" s="137" customFormat="1" ht="18" customHeight="1">
      <c r="A69" s="128"/>
      <c r="B69" s="129" t="s">
        <v>137</v>
      </c>
      <c r="C69" s="130" t="s">
        <v>138</v>
      </c>
      <c r="D69" s="131">
        <f t="shared" si="9"/>
        <v>102852</v>
      </c>
      <c r="E69" s="131">
        <f t="shared" si="6"/>
        <v>102852</v>
      </c>
      <c r="F69" s="131">
        <f t="shared" si="7"/>
        <v>102852</v>
      </c>
      <c r="G69" s="132">
        <v>600</v>
      </c>
      <c r="H69" s="133">
        <v>102252</v>
      </c>
      <c r="I69" s="132"/>
      <c r="J69" s="133"/>
      <c r="K69" s="131"/>
      <c r="L69" s="131"/>
      <c r="M69" s="134"/>
      <c r="N69" s="150"/>
      <c r="O69" s="147"/>
      <c r="P69" s="222"/>
      <c r="Q69" s="136"/>
      <c r="R69" s="136"/>
      <c r="S69" s="136"/>
    </row>
    <row r="70" spans="1:19" s="137" customFormat="1" ht="16.5" customHeight="1">
      <c r="A70" s="128"/>
      <c r="B70" s="129" t="s">
        <v>139</v>
      </c>
      <c r="C70" s="130" t="s">
        <v>140</v>
      </c>
      <c r="D70" s="131">
        <f t="shared" si="9"/>
        <v>219168</v>
      </c>
      <c r="E70" s="131">
        <f t="shared" si="6"/>
        <v>219168</v>
      </c>
      <c r="F70" s="131">
        <f t="shared" si="7"/>
        <v>219168</v>
      </c>
      <c r="G70" s="132">
        <v>86275</v>
      </c>
      <c r="H70" s="133">
        <v>132893</v>
      </c>
      <c r="I70" s="132"/>
      <c r="J70" s="133"/>
      <c r="K70" s="131"/>
      <c r="L70" s="131"/>
      <c r="M70" s="134"/>
      <c r="N70" s="150"/>
      <c r="O70" s="147"/>
      <c r="P70" s="222"/>
      <c r="Q70" s="136"/>
      <c r="R70" s="136"/>
      <c r="S70" s="136"/>
    </row>
    <row r="71" spans="1:19" s="137" customFormat="1" ht="18" customHeight="1" thickBot="1">
      <c r="A71" s="138"/>
      <c r="B71" s="114" t="s">
        <v>141</v>
      </c>
      <c r="C71" s="115" t="s">
        <v>60</v>
      </c>
      <c r="D71" s="116">
        <f t="shared" si="9"/>
        <v>206180</v>
      </c>
      <c r="E71" s="116">
        <f t="shared" si="6"/>
        <v>206180</v>
      </c>
      <c r="F71" s="116">
        <f t="shared" si="7"/>
        <v>198180</v>
      </c>
      <c r="G71" s="139">
        <v>5300</v>
      </c>
      <c r="H71" s="140">
        <v>192880</v>
      </c>
      <c r="I71" s="139">
        <v>8000</v>
      </c>
      <c r="J71" s="140"/>
      <c r="K71" s="116"/>
      <c r="L71" s="116"/>
      <c r="M71" s="117"/>
      <c r="N71" s="157"/>
      <c r="O71" s="158"/>
      <c r="P71" s="191"/>
      <c r="Q71" s="151"/>
      <c r="R71" s="151"/>
      <c r="S71" s="151"/>
    </row>
    <row r="72" spans="1:19" s="20" customFormat="1" ht="17.25" customHeight="1">
      <c r="A72" s="98">
        <v>851</v>
      </c>
      <c r="B72" s="99"/>
      <c r="C72" s="100" t="s">
        <v>142</v>
      </c>
      <c r="D72" s="101">
        <f t="shared" si="9"/>
        <v>3970620</v>
      </c>
      <c r="E72" s="101">
        <f t="shared" si="6"/>
        <v>2470620</v>
      </c>
      <c r="F72" s="102">
        <f t="shared" si="7"/>
        <v>2468720</v>
      </c>
      <c r="G72" s="101">
        <f>SUM(G74:G76)</f>
        <v>2436720</v>
      </c>
      <c r="H72" s="101">
        <f>SUM(H74:H76)</f>
        <v>32000</v>
      </c>
      <c r="I72" s="101">
        <f>SUM(I74:I76)</f>
        <v>1900</v>
      </c>
      <c r="J72" s="101"/>
      <c r="K72" s="101"/>
      <c r="L72" s="101"/>
      <c r="M72" s="103"/>
      <c r="N72" s="162">
        <f>SUM(N73:N76)</f>
        <v>1500000</v>
      </c>
      <c r="O72" s="162">
        <f>SUM(O73:O76)</f>
        <v>1500000</v>
      </c>
      <c r="P72" s="196"/>
      <c r="Q72" s="86"/>
      <c r="R72" s="86"/>
      <c r="S72" s="86"/>
    </row>
    <row r="73" spans="1:19" s="20" customFormat="1" ht="17.25" customHeight="1">
      <c r="A73" s="108"/>
      <c r="B73" s="79" t="s">
        <v>143</v>
      </c>
      <c r="C73" s="109" t="s">
        <v>144</v>
      </c>
      <c r="D73" s="110">
        <f>N73</f>
        <v>1500000</v>
      </c>
      <c r="E73" s="111"/>
      <c r="F73" s="82"/>
      <c r="G73" s="111"/>
      <c r="H73" s="112"/>
      <c r="I73" s="111"/>
      <c r="J73" s="112"/>
      <c r="K73" s="223"/>
      <c r="L73" s="224"/>
      <c r="M73" s="224"/>
      <c r="N73" s="225">
        <v>1500000</v>
      </c>
      <c r="O73" s="226">
        <v>1500000</v>
      </c>
      <c r="P73" s="168"/>
      <c r="Q73" s="86"/>
      <c r="R73" s="86"/>
      <c r="S73" s="86"/>
    </row>
    <row r="74" spans="1:19" s="137" customFormat="1" ht="16.5" customHeight="1">
      <c r="A74" s="128"/>
      <c r="B74" s="129" t="s">
        <v>145</v>
      </c>
      <c r="C74" s="130" t="s">
        <v>146</v>
      </c>
      <c r="D74" s="131">
        <f t="shared" si="9"/>
        <v>6000</v>
      </c>
      <c r="E74" s="131">
        <f t="shared" si="6"/>
        <v>6000</v>
      </c>
      <c r="F74" s="131">
        <f t="shared" si="7"/>
        <v>6000</v>
      </c>
      <c r="G74" s="132"/>
      <c r="H74" s="133">
        <v>6000</v>
      </c>
      <c r="I74" s="132"/>
      <c r="J74" s="133"/>
      <c r="K74" s="227"/>
      <c r="L74" s="131"/>
      <c r="M74" s="150"/>
      <c r="N74" s="147"/>
      <c r="O74" s="150"/>
      <c r="P74" s="148"/>
      <c r="Q74" s="136"/>
      <c r="R74" s="136"/>
      <c r="S74" s="136"/>
    </row>
    <row r="75" spans="1:19" s="137" customFormat="1" ht="47.25">
      <c r="A75" s="128"/>
      <c r="B75" s="129" t="s">
        <v>147</v>
      </c>
      <c r="C75" s="130" t="s">
        <v>148</v>
      </c>
      <c r="D75" s="131">
        <f t="shared" si="9"/>
        <v>2433720</v>
      </c>
      <c r="E75" s="131">
        <f t="shared" si="6"/>
        <v>2433720</v>
      </c>
      <c r="F75" s="131">
        <f t="shared" si="7"/>
        <v>2433720</v>
      </c>
      <c r="G75" s="132">
        <v>2433720</v>
      </c>
      <c r="H75" s="133"/>
      <c r="I75" s="132"/>
      <c r="J75" s="133"/>
      <c r="K75" s="227"/>
      <c r="L75" s="131"/>
      <c r="M75" s="150"/>
      <c r="N75" s="147"/>
      <c r="O75" s="150"/>
      <c r="P75" s="148"/>
      <c r="Q75" s="151"/>
      <c r="R75" s="151"/>
      <c r="S75" s="151"/>
    </row>
    <row r="76" spans="1:19" s="137" customFormat="1" ht="19.5" customHeight="1" thickBot="1">
      <c r="A76" s="138"/>
      <c r="B76" s="114" t="s">
        <v>149</v>
      </c>
      <c r="C76" s="115" t="s">
        <v>60</v>
      </c>
      <c r="D76" s="116">
        <f t="shared" si="9"/>
        <v>30900</v>
      </c>
      <c r="E76" s="116">
        <f t="shared" si="6"/>
        <v>30900</v>
      </c>
      <c r="F76" s="116">
        <f t="shared" si="7"/>
        <v>29000</v>
      </c>
      <c r="G76" s="139">
        <v>3000</v>
      </c>
      <c r="H76" s="140">
        <v>26000</v>
      </c>
      <c r="I76" s="139">
        <v>1900</v>
      </c>
      <c r="J76" s="140"/>
      <c r="K76" s="170"/>
      <c r="L76" s="116"/>
      <c r="M76" s="157"/>
      <c r="N76" s="158"/>
      <c r="O76" s="157"/>
      <c r="P76" s="159"/>
      <c r="Q76" s="151"/>
      <c r="R76" s="151"/>
      <c r="S76" s="151"/>
    </row>
    <row r="77" spans="1:19" s="20" customFormat="1" ht="16.5" customHeight="1">
      <c r="A77" s="98">
        <v>852</v>
      </c>
      <c r="B77" s="99"/>
      <c r="C77" s="100" t="s">
        <v>150</v>
      </c>
      <c r="D77" s="101">
        <f t="shared" si="9"/>
        <v>6583657</v>
      </c>
      <c r="E77" s="101">
        <f t="shared" si="6"/>
        <v>6583657</v>
      </c>
      <c r="F77" s="102">
        <f t="shared" si="7"/>
        <v>4458627</v>
      </c>
      <c r="G77" s="101">
        <f>SUM(G78:G84)</f>
        <v>2924005</v>
      </c>
      <c r="H77" s="101">
        <f>SUM(H78:H84)</f>
        <v>1534622</v>
      </c>
      <c r="I77" s="101">
        <f>SUM(I78:I84)</f>
        <v>737672</v>
      </c>
      <c r="J77" s="101">
        <f>SUM(J78:J84)</f>
        <v>1387358</v>
      </c>
      <c r="K77" s="195"/>
      <c r="L77" s="101"/>
      <c r="M77" s="162"/>
      <c r="N77" s="163"/>
      <c r="O77" s="162"/>
      <c r="P77" s="164"/>
      <c r="Q77" s="86"/>
      <c r="R77" s="86"/>
      <c r="S77" s="86"/>
    </row>
    <row r="78" spans="1:19" s="137" customFormat="1" ht="17.25" customHeight="1">
      <c r="A78" s="128"/>
      <c r="B78" s="129" t="s">
        <v>151</v>
      </c>
      <c r="C78" s="130" t="s">
        <v>152</v>
      </c>
      <c r="D78" s="131">
        <f t="shared" si="9"/>
        <v>2133615</v>
      </c>
      <c r="E78" s="131">
        <f t="shared" si="6"/>
        <v>2133615</v>
      </c>
      <c r="F78" s="131">
        <f t="shared" si="7"/>
        <v>1521221</v>
      </c>
      <c r="G78" s="132">
        <v>884499</v>
      </c>
      <c r="H78" s="133">
        <v>636722</v>
      </c>
      <c r="I78" s="132">
        <v>516324</v>
      </c>
      <c r="J78" s="133">
        <v>96070</v>
      </c>
      <c r="K78" s="131"/>
      <c r="L78" s="131"/>
      <c r="M78" s="147"/>
      <c r="N78" s="150"/>
      <c r="O78" s="147"/>
      <c r="P78" s="222"/>
      <c r="Q78" s="136"/>
      <c r="R78" s="136"/>
      <c r="S78" s="136"/>
    </row>
    <row r="79" spans="1:19" s="137" customFormat="1" ht="18" customHeight="1">
      <c r="A79" s="128"/>
      <c r="B79" s="129" t="s">
        <v>153</v>
      </c>
      <c r="C79" s="130" t="s">
        <v>154</v>
      </c>
      <c r="D79" s="131">
        <f t="shared" si="9"/>
        <v>2018842</v>
      </c>
      <c r="E79" s="131">
        <f t="shared" si="6"/>
        <v>2018842</v>
      </c>
      <c r="F79" s="131">
        <f t="shared" si="7"/>
        <v>2017242</v>
      </c>
      <c r="G79" s="132">
        <v>1253958</v>
      </c>
      <c r="H79" s="133">
        <v>763284</v>
      </c>
      <c r="I79" s="132"/>
      <c r="J79" s="133">
        <v>1600</v>
      </c>
      <c r="K79" s="131"/>
      <c r="L79" s="131"/>
      <c r="M79" s="147"/>
      <c r="N79" s="150"/>
      <c r="O79" s="147"/>
      <c r="P79" s="222"/>
      <c r="Q79" s="136"/>
      <c r="R79" s="136"/>
      <c r="S79" s="136"/>
    </row>
    <row r="80" spans="1:19" s="137" customFormat="1" ht="18" customHeight="1">
      <c r="A80" s="128"/>
      <c r="B80" s="129" t="s">
        <v>155</v>
      </c>
      <c r="C80" s="130" t="s">
        <v>156</v>
      </c>
      <c r="D80" s="131">
        <f t="shared" si="9"/>
        <v>1786546</v>
      </c>
      <c r="E80" s="131">
        <f t="shared" si="6"/>
        <v>1786546</v>
      </c>
      <c r="F80" s="131">
        <f t="shared" si="7"/>
        <v>305641</v>
      </c>
      <c r="G80" s="132">
        <v>305641</v>
      </c>
      <c r="H80" s="133"/>
      <c r="I80" s="132">
        <v>191437</v>
      </c>
      <c r="J80" s="133">
        <v>1289468</v>
      </c>
      <c r="K80" s="131"/>
      <c r="L80" s="131"/>
      <c r="M80" s="147"/>
      <c r="N80" s="150"/>
      <c r="O80" s="147"/>
      <c r="P80" s="222"/>
      <c r="Q80" s="151"/>
      <c r="R80" s="151"/>
      <c r="S80" s="151"/>
    </row>
    <row r="81" spans="1:19" s="137" customFormat="1" ht="31.5">
      <c r="A81" s="128"/>
      <c r="B81" s="129" t="s">
        <v>157</v>
      </c>
      <c r="C81" s="130" t="s">
        <v>158</v>
      </c>
      <c r="D81" s="131">
        <f>E81</f>
        <v>4500</v>
      </c>
      <c r="E81" s="131">
        <f>F81</f>
        <v>4500</v>
      </c>
      <c r="F81" s="131">
        <f t="shared" si="7"/>
        <v>4500</v>
      </c>
      <c r="G81" s="132">
        <v>4500</v>
      </c>
      <c r="H81" s="133"/>
      <c r="I81" s="132"/>
      <c r="J81" s="133"/>
      <c r="K81" s="131"/>
      <c r="L81" s="131"/>
      <c r="M81" s="147"/>
      <c r="N81" s="150"/>
      <c r="O81" s="147"/>
      <c r="P81" s="222"/>
      <c r="Q81" s="151"/>
      <c r="R81" s="151"/>
      <c r="S81" s="151"/>
    </row>
    <row r="82" spans="1:19" s="137" customFormat="1" ht="18" customHeight="1">
      <c r="A82" s="128"/>
      <c r="B82" s="129" t="s">
        <v>159</v>
      </c>
      <c r="C82" s="130" t="s">
        <v>160</v>
      </c>
      <c r="D82" s="131">
        <f t="shared" si="9"/>
        <v>521823</v>
      </c>
      <c r="E82" s="131">
        <f t="shared" si="6"/>
        <v>521823</v>
      </c>
      <c r="F82" s="131">
        <f t="shared" si="7"/>
        <v>521623</v>
      </c>
      <c r="G82" s="132">
        <v>409673</v>
      </c>
      <c r="H82" s="133">
        <v>111950</v>
      </c>
      <c r="I82" s="132"/>
      <c r="J82" s="133">
        <v>200</v>
      </c>
      <c r="K82" s="131"/>
      <c r="L82" s="131"/>
      <c r="M82" s="147"/>
      <c r="N82" s="150"/>
      <c r="O82" s="147"/>
      <c r="P82" s="222"/>
      <c r="Q82" s="136"/>
      <c r="R82" s="136"/>
      <c r="S82" s="136"/>
    </row>
    <row r="83" spans="1:19" s="137" customFormat="1" ht="31.5">
      <c r="A83" s="128"/>
      <c r="B83" s="129" t="s">
        <v>161</v>
      </c>
      <c r="C83" s="130" t="s">
        <v>162</v>
      </c>
      <c r="D83" s="131">
        <f t="shared" si="9"/>
        <v>88420</v>
      </c>
      <c r="E83" s="131">
        <f t="shared" si="6"/>
        <v>88420</v>
      </c>
      <c r="F83" s="131">
        <f t="shared" si="7"/>
        <v>88400</v>
      </c>
      <c r="G83" s="132">
        <v>65734</v>
      </c>
      <c r="H83" s="133">
        <v>22666</v>
      </c>
      <c r="I83" s="132"/>
      <c r="J83" s="133">
        <v>20</v>
      </c>
      <c r="K83" s="131"/>
      <c r="L83" s="131"/>
      <c r="M83" s="147"/>
      <c r="N83" s="150"/>
      <c r="O83" s="147"/>
      <c r="P83" s="222"/>
      <c r="Q83" s="136"/>
      <c r="R83" s="136"/>
      <c r="S83" s="136"/>
    </row>
    <row r="84" spans="1:19" s="137" customFormat="1" ht="18.75" customHeight="1" thickBot="1">
      <c r="A84" s="138"/>
      <c r="B84" s="114" t="s">
        <v>163</v>
      </c>
      <c r="C84" s="115" t="s">
        <v>164</v>
      </c>
      <c r="D84" s="116">
        <f t="shared" si="9"/>
        <v>29911</v>
      </c>
      <c r="E84" s="116">
        <f t="shared" si="6"/>
        <v>29911</v>
      </c>
      <c r="F84" s="116"/>
      <c r="G84" s="139"/>
      <c r="H84" s="140"/>
      <c r="I84" s="139">
        <v>29911</v>
      </c>
      <c r="J84" s="140"/>
      <c r="K84" s="116"/>
      <c r="L84" s="116"/>
      <c r="M84" s="158"/>
      <c r="N84" s="157"/>
      <c r="O84" s="158"/>
      <c r="P84" s="191"/>
      <c r="Q84" s="151"/>
      <c r="R84" s="151"/>
      <c r="S84" s="151"/>
    </row>
    <row r="85" spans="1:19" s="20" customFormat="1" ht="17.25" customHeight="1">
      <c r="A85" s="98">
        <v>853</v>
      </c>
      <c r="B85" s="99"/>
      <c r="C85" s="100" t="s">
        <v>165</v>
      </c>
      <c r="D85" s="101">
        <f t="shared" si="9"/>
        <v>2788870</v>
      </c>
      <c r="E85" s="101">
        <f t="shared" si="6"/>
        <v>2788870</v>
      </c>
      <c r="F85" s="101">
        <f>IF((G85+H85)&gt;0,(G85+H85)," ")</f>
        <v>2012876</v>
      </c>
      <c r="G85" s="101">
        <f>SUM(G86:G90)</f>
        <v>1838902</v>
      </c>
      <c r="H85" s="101">
        <f>SUM(H86:H90)</f>
        <v>173974</v>
      </c>
      <c r="I85" s="101">
        <f>SUM(I86:I90)</f>
        <v>119822</v>
      </c>
      <c r="J85" s="101">
        <f>SUM(J86:J90)</f>
        <v>5466</v>
      </c>
      <c r="K85" s="101">
        <f>K86+K87+K88+K89+K90</f>
        <v>650706</v>
      </c>
      <c r="L85" s="101"/>
      <c r="M85" s="228"/>
      <c r="N85" s="162"/>
      <c r="O85" s="162"/>
      <c r="P85" s="196"/>
      <c r="Q85" s="86"/>
      <c r="R85" s="86"/>
      <c r="S85" s="86"/>
    </row>
    <row r="86" spans="1:19" s="137" customFormat="1" ht="31.5">
      <c r="A86" s="141"/>
      <c r="B86" s="142" t="s">
        <v>166</v>
      </c>
      <c r="C86" s="229" t="s">
        <v>167</v>
      </c>
      <c r="D86" s="144">
        <f t="shared" si="9"/>
        <v>110322</v>
      </c>
      <c r="E86" s="134">
        <f t="shared" si="6"/>
        <v>110322</v>
      </c>
      <c r="F86" s="144"/>
      <c r="G86" s="133"/>
      <c r="H86" s="145"/>
      <c r="I86" s="133">
        <v>110322</v>
      </c>
      <c r="J86" s="145"/>
      <c r="K86" s="134"/>
      <c r="L86" s="144"/>
      <c r="M86" s="147"/>
      <c r="N86" s="146"/>
      <c r="O86" s="146"/>
      <c r="P86" s="148"/>
      <c r="Q86" s="136"/>
      <c r="R86" s="136"/>
      <c r="S86" s="136"/>
    </row>
    <row r="87" spans="1:19" s="137" customFormat="1" ht="18" customHeight="1">
      <c r="A87" s="141"/>
      <c r="B87" s="149" t="s">
        <v>168</v>
      </c>
      <c r="C87" s="229" t="s">
        <v>169</v>
      </c>
      <c r="D87" s="131">
        <f t="shared" si="9"/>
        <v>218476</v>
      </c>
      <c r="E87" s="134">
        <f t="shared" si="6"/>
        <v>218476</v>
      </c>
      <c r="F87" s="131">
        <f>IF((G87+H87)&gt;0,(G87+H87)," ")</f>
        <v>218276</v>
      </c>
      <c r="G87" s="133">
        <v>181115</v>
      </c>
      <c r="H87" s="132">
        <v>37161</v>
      </c>
      <c r="I87" s="133"/>
      <c r="J87" s="132">
        <v>200</v>
      </c>
      <c r="K87" s="134"/>
      <c r="L87" s="131"/>
      <c r="M87" s="147"/>
      <c r="N87" s="150"/>
      <c r="O87" s="150"/>
      <c r="P87" s="148"/>
      <c r="Q87" s="136"/>
      <c r="R87" s="136"/>
      <c r="S87" s="136"/>
    </row>
    <row r="88" spans="1:19" s="137" customFormat="1" ht="17.25" customHeight="1">
      <c r="A88" s="230"/>
      <c r="B88" s="149" t="s">
        <v>170</v>
      </c>
      <c r="C88" s="229" t="s">
        <v>171</v>
      </c>
      <c r="D88" s="131">
        <f t="shared" si="9"/>
        <v>558800</v>
      </c>
      <c r="E88" s="134">
        <f t="shared" si="6"/>
        <v>558800</v>
      </c>
      <c r="F88" s="131">
        <f>IF((G88+H88)&gt;0,(G88+H88)," ")</f>
        <v>558800</v>
      </c>
      <c r="G88" s="133">
        <v>558800</v>
      </c>
      <c r="H88" s="132"/>
      <c r="I88" s="133"/>
      <c r="J88" s="132"/>
      <c r="K88" s="134"/>
      <c r="L88" s="131"/>
      <c r="M88" s="134"/>
      <c r="N88" s="150"/>
      <c r="O88" s="150"/>
      <c r="P88" s="148"/>
      <c r="Q88" s="151"/>
      <c r="R88" s="151"/>
      <c r="S88" s="151"/>
    </row>
    <row r="89" spans="1:19" s="137" customFormat="1" ht="17.25" customHeight="1">
      <c r="A89" s="230"/>
      <c r="B89" s="149" t="s">
        <v>172</v>
      </c>
      <c r="C89" s="229" t="s">
        <v>173</v>
      </c>
      <c r="D89" s="131">
        <f t="shared" si="9"/>
        <v>1241066</v>
      </c>
      <c r="E89" s="134">
        <f t="shared" si="6"/>
        <v>1241066</v>
      </c>
      <c r="F89" s="131">
        <f>IF((G89+H89)&gt;0,(G89+H89)," ")</f>
        <v>1235800</v>
      </c>
      <c r="G89" s="133">
        <v>1098987</v>
      </c>
      <c r="H89" s="132">
        <v>136813</v>
      </c>
      <c r="I89" s="133"/>
      <c r="J89" s="132">
        <v>5266</v>
      </c>
      <c r="K89" s="134"/>
      <c r="L89" s="131"/>
      <c r="M89" s="134"/>
      <c r="N89" s="150"/>
      <c r="O89" s="150"/>
      <c r="P89" s="148"/>
      <c r="Q89" s="136"/>
      <c r="R89" s="136"/>
      <c r="S89" s="136"/>
    </row>
    <row r="90" spans="1:19" s="137" customFormat="1" ht="18.75" customHeight="1" thickBot="1">
      <c r="A90" s="230"/>
      <c r="B90" s="149" t="s">
        <v>174</v>
      </c>
      <c r="C90" s="229" t="s">
        <v>60</v>
      </c>
      <c r="D90" s="131">
        <f t="shared" si="9"/>
        <v>660206</v>
      </c>
      <c r="E90" s="134">
        <f t="shared" si="6"/>
        <v>660206</v>
      </c>
      <c r="F90" s="131"/>
      <c r="G90" s="133"/>
      <c r="H90" s="132"/>
      <c r="I90" s="133">
        <v>9500</v>
      </c>
      <c r="J90" s="132"/>
      <c r="K90" s="134">
        <v>650706</v>
      </c>
      <c r="L90" s="131"/>
      <c r="M90" s="134"/>
      <c r="N90" s="150"/>
      <c r="O90" s="150"/>
      <c r="P90" s="148"/>
      <c r="Q90" s="136"/>
      <c r="R90" s="136"/>
      <c r="S90" s="136"/>
    </row>
    <row r="91" spans="1:19" s="137" customFormat="1" ht="15.75" thickBot="1">
      <c r="A91" s="231">
        <v>1</v>
      </c>
      <c r="B91" s="232" t="s">
        <v>46</v>
      </c>
      <c r="C91" s="233">
        <v>3</v>
      </c>
      <c r="D91" s="234">
        <v>4</v>
      </c>
      <c r="E91" s="235">
        <v>5</v>
      </c>
      <c r="F91" s="234">
        <v>6</v>
      </c>
      <c r="G91" s="235">
        <v>7</v>
      </c>
      <c r="H91" s="234">
        <v>8</v>
      </c>
      <c r="I91" s="235">
        <v>9</v>
      </c>
      <c r="J91" s="234">
        <v>10</v>
      </c>
      <c r="K91" s="235">
        <v>11</v>
      </c>
      <c r="L91" s="234">
        <v>12</v>
      </c>
      <c r="M91" s="235">
        <v>13</v>
      </c>
      <c r="N91" s="234">
        <v>14</v>
      </c>
      <c r="O91" s="234">
        <v>15</v>
      </c>
      <c r="P91" s="236">
        <v>16</v>
      </c>
      <c r="Q91" s="136"/>
      <c r="R91" s="136"/>
      <c r="S91" s="136"/>
    </row>
    <row r="92" spans="1:19" s="20" customFormat="1" ht="18" customHeight="1">
      <c r="A92" s="237">
        <v>854</v>
      </c>
      <c r="B92" s="238"/>
      <c r="C92" s="239" t="s">
        <v>175</v>
      </c>
      <c r="D92" s="73">
        <f t="shared" si="9"/>
        <v>10534418</v>
      </c>
      <c r="E92" s="74">
        <f t="shared" si="6"/>
        <v>8716418</v>
      </c>
      <c r="F92" s="240">
        <f aca="true" t="shared" si="10" ref="F92:F97">IF((G92+H92)&gt;0,(G92+H92)," ")</f>
        <v>8214646</v>
      </c>
      <c r="G92" s="74">
        <f>SUM(G93:G103)</f>
        <v>5923856</v>
      </c>
      <c r="H92" s="73">
        <f>SUM(H93:H103)</f>
        <v>2290790</v>
      </c>
      <c r="I92" s="74">
        <f>SUM(I94:I103)</f>
        <v>274968</v>
      </c>
      <c r="J92" s="73">
        <f>J93+J94+J95+J96+J97+J98+J100+J101+J102+J103</f>
        <v>226804</v>
      </c>
      <c r="K92" s="74"/>
      <c r="L92" s="73"/>
      <c r="M92" s="74"/>
      <c r="N92" s="73">
        <f>N93+N94+N95+N96+N97+N98+N100+N101+N102+N103</f>
        <v>1818000</v>
      </c>
      <c r="O92" s="73">
        <f>O93+O94+O95+O96+O97+O98+O100+O101+O102+O103</f>
        <v>1818000</v>
      </c>
      <c r="P92" s="241"/>
      <c r="Q92" s="86"/>
      <c r="R92" s="86"/>
      <c r="S92" s="86"/>
    </row>
    <row r="93" spans="1:19" s="137" customFormat="1" ht="18" customHeight="1">
      <c r="A93" s="201"/>
      <c r="B93" s="129" t="s">
        <v>176</v>
      </c>
      <c r="C93" s="130" t="s">
        <v>177</v>
      </c>
      <c r="D93" s="131">
        <f t="shared" si="9"/>
        <v>273933</v>
      </c>
      <c r="E93" s="131">
        <f t="shared" si="6"/>
        <v>273933</v>
      </c>
      <c r="F93" s="131">
        <f t="shared" si="10"/>
        <v>272306</v>
      </c>
      <c r="G93" s="132">
        <v>254043</v>
      </c>
      <c r="H93" s="133">
        <v>18263</v>
      </c>
      <c r="I93" s="132"/>
      <c r="J93" s="133">
        <v>1627</v>
      </c>
      <c r="K93" s="131"/>
      <c r="L93" s="144"/>
      <c r="M93" s="134"/>
      <c r="N93" s="131"/>
      <c r="O93" s="134"/>
      <c r="P93" s="135"/>
      <c r="Q93" s="136"/>
      <c r="R93" s="136"/>
      <c r="S93" s="136"/>
    </row>
    <row r="94" spans="1:19" s="137" customFormat="1" ht="18" customHeight="1">
      <c r="A94" s="201"/>
      <c r="B94" s="129" t="s">
        <v>178</v>
      </c>
      <c r="C94" s="130" t="s">
        <v>179</v>
      </c>
      <c r="D94" s="131">
        <f t="shared" si="9"/>
        <v>963339</v>
      </c>
      <c r="E94" s="131">
        <f t="shared" si="6"/>
        <v>963339</v>
      </c>
      <c r="F94" s="131">
        <f t="shared" si="10"/>
        <v>961177</v>
      </c>
      <c r="G94" s="132">
        <v>683333</v>
      </c>
      <c r="H94" s="133">
        <v>277844</v>
      </c>
      <c r="I94" s="132"/>
      <c r="J94" s="133">
        <v>2162</v>
      </c>
      <c r="K94" s="131"/>
      <c r="L94" s="131"/>
      <c r="M94" s="134"/>
      <c r="N94" s="131"/>
      <c r="O94" s="134"/>
      <c r="P94" s="135"/>
      <c r="Q94" s="136"/>
      <c r="R94" s="136"/>
      <c r="S94" s="136"/>
    </row>
    <row r="95" spans="1:19" s="137" customFormat="1" ht="18" customHeight="1">
      <c r="A95" s="201"/>
      <c r="B95" s="129" t="s">
        <v>180</v>
      </c>
      <c r="C95" s="130" t="s">
        <v>181</v>
      </c>
      <c r="D95" s="131">
        <f t="shared" si="9"/>
        <v>833045</v>
      </c>
      <c r="E95" s="131">
        <f t="shared" si="6"/>
        <v>833045</v>
      </c>
      <c r="F95" s="131">
        <f t="shared" si="10"/>
        <v>831467</v>
      </c>
      <c r="G95" s="132">
        <v>719325</v>
      </c>
      <c r="H95" s="133">
        <v>112142</v>
      </c>
      <c r="I95" s="132"/>
      <c r="J95" s="133">
        <v>1578</v>
      </c>
      <c r="K95" s="131"/>
      <c r="L95" s="131"/>
      <c r="M95" s="134"/>
      <c r="N95" s="131"/>
      <c r="O95" s="134"/>
      <c r="P95" s="135"/>
      <c r="Q95" s="151"/>
      <c r="R95" s="151"/>
      <c r="S95" s="151"/>
    </row>
    <row r="96" spans="1:19" s="137" customFormat="1" ht="17.25" customHeight="1">
      <c r="A96" s="201"/>
      <c r="B96" s="129" t="s">
        <v>182</v>
      </c>
      <c r="C96" s="130" t="s">
        <v>183</v>
      </c>
      <c r="D96" s="131">
        <f t="shared" si="9"/>
        <v>226081</v>
      </c>
      <c r="E96" s="131">
        <f t="shared" si="6"/>
        <v>226081</v>
      </c>
      <c r="F96" s="131">
        <f t="shared" si="10"/>
        <v>225799</v>
      </c>
      <c r="G96" s="132">
        <v>200503</v>
      </c>
      <c r="H96" s="133">
        <v>25296</v>
      </c>
      <c r="I96" s="132"/>
      <c r="J96" s="133">
        <v>282</v>
      </c>
      <c r="K96" s="131"/>
      <c r="L96" s="131"/>
      <c r="M96" s="134"/>
      <c r="N96" s="131"/>
      <c r="O96" s="134"/>
      <c r="P96" s="135"/>
      <c r="Q96" s="136"/>
      <c r="R96" s="136"/>
      <c r="S96" s="136"/>
    </row>
    <row r="97" spans="1:19" s="137" customFormat="1" ht="17.25" customHeight="1">
      <c r="A97" s="201"/>
      <c r="B97" s="129" t="s">
        <v>184</v>
      </c>
      <c r="C97" s="130" t="s">
        <v>185</v>
      </c>
      <c r="D97" s="131">
        <f t="shared" si="9"/>
        <v>2761331</v>
      </c>
      <c r="E97" s="131">
        <f t="shared" si="6"/>
        <v>943331</v>
      </c>
      <c r="F97" s="131">
        <f t="shared" si="10"/>
        <v>941894</v>
      </c>
      <c r="G97" s="132">
        <v>567150</v>
      </c>
      <c r="H97" s="133">
        <v>374744</v>
      </c>
      <c r="I97" s="132"/>
      <c r="J97" s="133">
        <v>1437</v>
      </c>
      <c r="K97" s="131"/>
      <c r="L97" s="131"/>
      <c r="M97" s="134"/>
      <c r="N97" s="131">
        <v>1818000</v>
      </c>
      <c r="O97" s="134">
        <v>1818000</v>
      </c>
      <c r="P97" s="135"/>
      <c r="Q97" s="136"/>
      <c r="R97" s="136"/>
      <c r="S97" s="136"/>
    </row>
    <row r="98" spans="1:19" s="137" customFormat="1" ht="17.25" customHeight="1">
      <c r="A98" s="201"/>
      <c r="B98" s="129" t="s">
        <v>186</v>
      </c>
      <c r="C98" s="130" t="s">
        <v>187</v>
      </c>
      <c r="D98" s="131">
        <f t="shared" si="9"/>
        <v>50000</v>
      </c>
      <c r="E98" s="131">
        <f t="shared" si="6"/>
        <v>50000</v>
      </c>
      <c r="F98" s="131"/>
      <c r="G98" s="132"/>
      <c r="H98" s="133"/>
      <c r="I98" s="132"/>
      <c r="J98" s="133">
        <v>50000</v>
      </c>
      <c r="K98" s="131"/>
      <c r="L98" s="131"/>
      <c r="M98" s="134"/>
      <c r="N98" s="131"/>
      <c r="O98" s="134"/>
      <c r="P98" s="135"/>
      <c r="Q98" s="151"/>
      <c r="R98" s="151"/>
      <c r="S98" s="151"/>
    </row>
    <row r="99" spans="1:19" s="137" customFormat="1" ht="18.75" customHeight="1">
      <c r="A99" s="201"/>
      <c r="B99" s="129" t="s">
        <v>188</v>
      </c>
      <c r="C99" s="130" t="s">
        <v>189</v>
      </c>
      <c r="D99" s="131">
        <f>E99</f>
        <v>274968</v>
      </c>
      <c r="E99" s="131">
        <f>I99</f>
        <v>274968</v>
      </c>
      <c r="F99" s="131"/>
      <c r="G99" s="132"/>
      <c r="H99" s="133"/>
      <c r="I99" s="132">
        <v>274968</v>
      </c>
      <c r="J99" s="133"/>
      <c r="K99" s="131"/>
      <c r="L99" s="131"/>
      <c r="M99" s="134"/>
      <c r="N99" s="131"/>
      <c r="O99" s="134"/>
      <c r="P99" s="135"/>
      <c r="Q99" s="151"/>
      <c r="R99" s="151"/>
      <c r="S99" s="151"/>
    </row>
    <row r="100" spans="1:19" s="137" customFormat="1" ht="17.25" customHeight="1">
      <c r="A100" s="201"/>
      <c r="B100" s="129" t="s">
        <v>190</v>
      </c>
      <c r="C100" s="130" t="s">
        <v>191</v>
      </c>
      <c r="D100" s="131">
        <f>IF((E100+N100)&gt;0,(E100+N100)," ")</f>
        <v>3538297</v>
      </c>
      <c r="E100" s="131">
        <f>IF((F100+I100+J100+K100+M100)&gt;0,(F100+I100+J100+K100+M100)," ")</f>
        <v>3538297</v>
      </c>
      <c r="F100" s="131">
        <f>IF((G100+H100)&gt;0,(G100+H100)," ")</f>
        <v>3423371</v>
      </c>
      <c r="G100" s="132">
        <v>2526375</v>
      </c>
      <c r="H100" s="133">
        <v>896996</v>
      </c>
      <c r="I100" s="132"/>
      <c r="J100" s="133">
        <v>114926</v>
      </c>
      <c r="K100" s="131"/>
      <c r="L100" s="131"/>
      <c r="M100" s="134"/>
      <c r="N100" s="131"/>
      <c r="O100" s="134"/>
      <c r="P100" s="135"/>
      <c r="Q100" s="151"/>
      <c r="R100" s="151"/>
      <c r="S100" s="151"/>
    </row>
    <row r="101" spans="1:19" s="137" customFormat="1" ht="17.25" customHeight="1">
      <c r="A101" s="201"/>
      <c r="B101" s="129" t="s">
        <v>192</v>
      </c>
      <c r="C101" s="130" t="s">
        <v>193</v>
      </c>
      <c r="D101" s="131">
        <f>IF((E101+N101)&gt;0,(E101+N101)," ")</f>
        <v>1528682</v>
      </c>
      <c r="E101" s="131">
        <f>IF((F101+I101+J101+K101+M101)&gt;0,(F101+I101+J101+K101+M101)," ")</f>
        <v>1528682</v>
      </c>
      <c r="F101" s="131">
        <f>IF((G101+H101)&gt;0,(G101+H101)," ")</f>
        <v>1473890</v>
      </c>
      <c r="G101" s="132">
        <v>973127</v>
      </c>
      <c r="H101" s="133">
        <v>500763</v>
      </c>
      <c r="I101" s="132"/>
      <c r="J101" s="133">
        <v>54792</v>
      </c>
      <c r="K101" s="131"/>
      <c r="L101" s="131"/>
      <c r="M101" s="134"/>
      <c r="N101" s="131"/>
      <c r="O101" s="134"/>
      <c r="P101" s="135"/>
      <c r="Q101" s="151"/>
      <c r="R101" s="151"/>
      <c r="S101" s="151"/>
    </row>
    <row r="102" spans="1:19" s="137" customFormat="1" ht="18" customHeight="1">
      <c r="A102" s="201"/>
      <c r="B102" s="129" t="s">
        <v>194</v>
      </c>
      <c r="C102" s="130" t="s">
        <v>138</v>
      </c>
      <c r="D102" s="131">
        <f>IF((E102+N102)&gt;0,(E102+N102)," ")</f>
        <v>33867</v>
      </c>
      <c r="E102" s="131">
        <f>IF((F102+I102+J102+K102+M102)&gt;0,(F102+I102+J102+K102+M102)," ")</f>
        <v>33867</v>
      </c>
      <c r="F102" s="131">
        <f>IF((G102+H102)&gt;0,(G102+H102)," ")</f>
        <v>33867</v>
      </c>
      <c r="G102" s="132"/>
      <c r="H102" s="133">
        <v>33867</v>
      </c>
      <c r="I102" s="132"/>
      <c r="J102" s="133"/>
      <c r="K102" s="131"/>
      <c r="L102" s="131"/>
      <c r="M102" s="134"/>
      <c r="N102" s="131"/>
      <c r="O102" s="134"/>
      <c r="P102" s="135"/>
      <c r="Q102" s="151"/>
      <c r="R102" s="151"/>
      <c r="S102" s="151"/>
    </row>
    <row r="103" spans="1:19" s="137" customFormat="1" ht="18.75" customHeight="1" thickBot="1">
      <c r="A103" s="208"/>
      <c r="B103" s="114" t="s">
        <v>195</v>
      </c>
      <c r="C103" s="115" t="s">
        <v>60</v>
      </c>
      <c r="D103" s="116">
        <f>IF((E103+N103)&gt;0,(E103+N103)," ")</f>
        <v>50875</v>
      </c>
      <c r="E103" s="116">
        <f>IF((F103+I103+J103+K103+M103)&gt;0,(F103+I103+J103+K103+M103)," ")</f>
        <v>50875</v>
      </c>
      <c r="F103" s="116">
        <f>IF((G103+H103)&gt;0,(G103+H103)," ")</f>
        <v>50875</v>
      </c>
      <c r="G103" s="139"/>
      <c r="H103" s="140">
        <v>50875</v>
      </c>
      <c r="I103" s="139"/>
      <c r="J103" s="140"/>
      <c r="K103" s="116"/>
      <c r="L103" s="116"/>
      <c r="M103" s="117"/>
      <c r="N103" s="116"/>
      <c r="O103" s="117"/>
      <c r="P103" s="118"/>
      <c r="Q103" s="151"/>
      <c r="R103" s="151"/>
      <c r="S103" s="151"/>
    </row>
    <row r="104" spans="1:19" s="137" customFormat="1" ht="18.75" customHeight="1">
      <c r="A104" s="242">
        <v>900</v>
      </c>
      <c r="B104" s="243"/>
      <c r="C104" s="244" t="s">
        <v>196</v>
      </c>
      <c r="D104" s="245">
        <f>SUM(D105:D106)</f>
        <v>135500</v>
      </c>
      <c r="E104" s="245">
        <f>SUM(E105:E106)</f>
        <v>135500</v>
      </c>
      <c r="F104" s="245">
        <f>H104</f>
        <v>114300</v>
      </c>
      <c r="G104" s="246"/>
      <c r="H104" s="247">
        <f>SUM(H106:H106)</f>
        <v>114300</v>
      </c>
      <c r="I104" s="248">
        <f>I105</f>
        <v>21200</v>
      </c>
      <c r="J104" s="249"/>
      <c r="K104" s="250"/>
      <c r="L104" s="250"/>
      <c r="M104" s="251"/>
      <c r="N104" s="250"/>
      <c r="O104" s="251"/>
      <c r="P104" s="252"/>
      <c r="Q104" s="151"/>
      <c r="R104" s="151"/>
      <c r="S104" s="151"/>
    </row>
    <row r="105" spans="1:19" s="137" customFormat="1" ht="17.25" customHeight="1">
      <c r="A105" s="128"/>
      <c r="B105" s="129" t="s">
        <v>197</v>
      </c>
      <c r="C105" s="130" t="s">
        <v>198</v>
      </c>
      <c r="D105" s="131">
        <f>E105</f>
        <v>21200</v>
      </c>
      <c r="E105" s="131">
        <f>I105</f>
        <v>21200</v>
      </c>
      <c r="F105" s="253"/>
      <c r="G105" s="132"/>
      <c r="H105" s="254"/>
      <c r="I105" s="132">
        <v>21200</v>
      </c>
      <c r="J105" s="133"/>
      <c r="K105" s="131"/>
      <c r="L105" s="131"/>
      <c r="M105" s="134"/>
      <c r="N105" s="131"/>
      <c r="O105" s="134"/>
      <c r="P105" s="135"/>
      <c r="Q105" s="151"/>
      <c r="R105" s="151"/>
      <c r="S105" s="151"/>
    </row>
    <row r="106" spans="1:19" s="137" customFormat="1" ht="18.75" customHeight="1" thickBot="1">
      <c r="A106" s="128"/>
      <c r="B106" s="129" t="s">
        <v>199</v>
      </c>
      <c r="C106" s="130" t="s">
        <v>60</v>
      </c>
      <c r="D106" s="131">
        <f>E106</f>
        <v>114300</v>
      </c>
      <c r="E106" s="131">
        <f>F106</f>
        <v>114300</v>
      </c>
      <c r="F106" s="131">
        <f>H106</f>
        <v>114300</v>
      </c>
      <c r="G106" s="132"/>
      <c r="H106" s="133">
        <v>114300</v>
      </c>
      <c r="I106" s="132" t="s">
        <v>73</v>
      </c>
      <c r="J106" s="133"/>
      <c r="K106" s="131"/>
      <c r="L106" s="131"/>
      <c r="M106" s="134"/>
      <c r="N106" s="131"/>
      <c r="O106" s="134"/>
      <c r="P106" s="135"/>
      <c r="Q106" s="151"/>
      <c r="R106" s="151"/>
      <c r="S106" s="151"/>
    </row>
    <row r="107" spans="1:19" s="20" customFormat="1" ht="17.25" customHeight="1">
      <c r="A107" s="98">
        <v>921</v>
      </c>
      <c r="B107" s="99"/>
      <c r="C107" s="100" t="s">
        <v>200</v>
      </c>
      <c r="D107" s="101">
        <f>IF((E107+N107)&gt;0,(E107+N107)," ")</f>
        <v>401648</v>
      </c>
      <c r="E107" s="101">
        <f>IF((F107+I107+J107+K107+M107)&gt;0,(F107+I107+J107+K107+M107)," ")</f>
        <v>401648</v>
      </c>
      <c r="F107" s="101">
        <f>IF((G107+H107)&gt;0,(G107+H107)," ")</f>
        <v>28701</v>
      </c>
      <c r="G107" s="101">
        <f>SUM(G109:G111)</f>
        <v>700</v>
      </c>
      <c r="H107" s="101">
        <f>SUM(H109:H111)</f>
        <v>28001</v>
      </c>
      <c r="I107" s="101">
        <f>SUM(I108:I111)</f>
        <v>372947</v>
      </c>
      <c r="J107" s="101"/>
      <c r="K107" s="101"/>
      <c r="L107" s="101"/>
      <c r="M107" s="103"/>
      <c r="N107" s="101"/>
      <c r="O107" s="101"/>
      <c r="P107" s="104"/>
      <c r="Q107" s="86"/>
      <c r="R107" s="86"/>
      <c r="S107" s="86"/>
    </row>
    <row r="108" spans="1:19" s="20" customFormat="1" ht="17.25" customHeight="1">
      <c r="A108" s="108"/>
      <c r="B108" s="79" t="s">
        <v>201</v>
      </c>
      <c r="C108" s="109" t="s">
        <v>202</v>
      </c>
      <c r="D108" s="110">
        <f>E108</f>
        <v>4000</v>
      </c>
      <c r="E108" s="110">
        <f>I108</f>
        <v>4000</v>
      </c>
      <c r="F108" s="111"/>
      <c r="G108" s="111"/>
      <c r="H108" s="112"/>
      <c r="I108" s="110">
        <v>4000</v>
      </c>
      <c r="J108" s="112"/>
      <c r="K108" s="111"/>
      <c r="L108" s="111"/>
      <c r="M108" s="112"/>
      <c r="N108" s="111"/>
      <c r="O108" s="112"/>
      <c r="P108" s="113"/>
      <c r="Q108" s="86"/>
      <c r="R108" s="86"/>
      <c r="S108" s="86"/>
    </row>
    <row r="109" spans="1:19" s="137" customFormat="1" ht="17.25" customHeight="1">
      <c r="A109" s="128"/>
      <c r="B109" s="129" t="s">
        <v>203</v>
      </c>
      <c r="C109" s="130" t="s">
        <v>204</v>
      </c>
      <c r="D109" s="131">
        <f>IF((E109+N109)&gt;0,(E109+N109)," ")</f>
        <v>328947</v>
      </c>
      <c r="E109" s="131">
        <f>IF((F109+I109+J109+K109+M109)&gt;0,(F109+I109+J109+K109+M109)," ")</f>
        <v>328947</v>
      </c>
      <c r="F109" s="131"/>
      <c r="G109" s="132"/>
      <c r="H109" s="133"/>
      <c r="I109" s="132">
        <v>328947</v>
      </c>
      <c r="J109" s="133"/>
      <c r="K109" s="131"/>
      <c r="L109" s="131"/>
      <c r="M109" s="134"/>
      <c r="N109" s="131"/>
      <c r="O109" s="134"/>
      <c r="P109" s="135"/>
      <c r="Q109" s="136"/>
      <c r="R109" s="136"/>
      <c r="S109" s="136"/>
    </row>
    <row r="110" spans="1:19" s="137" customFormat="1" ht="18" customHeight="1">
      <c r="A110" s="128"/>
      <c r="B110" s="129" t="s">
        <v>205</v>
      </c>
      <c r="C110" s="130" t="s">
        <v>206</v>
      </c>
      <c r="D110" s="131">
        <f>E110</f>
        <v>40000</v>
      </c>
      <c r="E110" s="131">
        <f>I110</f>
        <v>40000</v>
      </c>
      <c r="F110" s="131"/>
      <c r="G110" s="132"/>
      <c r="H110" s="133"/>
      <c r="I110" s="132">
        <v>40000</v>
      </c>
      <c r="J110" s="133"/>
      <c r="K110" s="131"/>
      <c r="L110" s="131"/>
      <c r="M110" s="134"/>
      <c r="N110" s="131"/>
      <c r="O110" s="134"/>
      <c r="P110" s="135"/>
      <c r="Q110" s="136"/>
      <c r="R110" s="136"/>
      <c r="S110" s="136"/>
    </row>
    <row r="111" spans="1:19" s="137" customFormat="1" ht="18.75" customHeight="1" thickBot="1">
      <c r="A111" s="138"/>
      <c r="B111" s="114" t="s">
        <v>207</v>
      </c>
      <c r="C111" s="115" t="s">
        <v>60</v>
      </c>
      <c r="D111" s="116">
        <f>IF((E111+N111)&gt;0,(E111+N111)," ")</f>
        <v>28701</v>
      </c>
      <c r="E111" s="116">
        <f>IF((F111+I111+J111+K111+M111)&gt;0,(F111+I111+J111+K111+M111)," ")</f>
        <v>28701</v>
      </c>
      <c r="F111" s="116">
        <f>IF((G111+H111)&gt;0,(G111+H111)," ")</f>
        <v>28701</v>
      </c>
      <c r="G111" s="139">
        <v>700</v>
      </c>
      <c r="H111" s="140">
        <v>28001</v>
      </c>
      <c r="I111" s="139"/>
      <c r="J111" s="140"/>
      <c r="K111" s="116"/>
      <c r="L111" s="116"/>
      <c r="M111" s="117"/>
      <c r="N111" s="116"/>
      <c r="O111" s="117"/>
      <c r="P111" s="118"/>
      <c r="Q111" s="136"/>
      <c r="R111" s="136"/>
      <c r="S111" s="136"/>
    </row>
    <row r="112" spans="1:19" s="20" customFormat="1" ht="18.75" customHeight="1">
      <c r="A112" s="98">
        <v>926</v>
      </c>
      <c r="B112" s="99"/>
      <c r="C112" s="100" t="s">
        <v>208</v>
      </c>
      <c r="D112" s="101">
        <f>IF((E112)&gt;0,(E112)," ")</f>
        <v>57020</v>
      </c>
      <c r="E112" s="101">
        <f>IF((F112+I112+J112+K112+M112)&gt;0,(F112+I112+J112+K112+M112)," ")</f>
        <v>57020</v>
      </c>
      <c r="F112" s="101">
        <f>IF((G112+H112)&gt;0,(G112+H112)," ")</f>
        <v>42170</v>
      </c>
      <c r="G112" s="101">
        <f>G114</f>
        <v>2500</v>
      </c>
      <c r="H112" s="101">
        <f>H114</f>
        <v>39670</v>
      </c>
      <c r="I112" s="101">
        <f>SUM(I113:I114)</f>
        <v>14850</v>
      </c>
      <c r="J112" s="101"/>
      <c r="K112" s="101"/>
      <c r="L112" s="180"/>
      <c r="M112" s="255"/>
      <c r="N112" s="180" t="str">
        <f>N114</f>
        <v> </v>
      </c>
      <c r="O112" s="180" t="str">
        <f>O114</f>
        <v> </v>
      </c>
      <c r="P112" s="256"/>
      <c r="Q112" s="86"/>
      <c r="R112" s="86"/>
      <c r="S112" s="86"/>
    </row>
    <row r="113" spans="1:19" s="20" customFormat="1" ht="17.25" customHeight="1">
      <c r="A113" s="108"/>
      <c r="B113" s="79" t="s">
        <v>209</v>
      </c>
      <c r="C113" s="109" t="s">
        <v>210</v>
      </c>
      <c r="D113" s="110">
        <f>E113</f>
        <v>14850</v>
      </c>
      <c r="E113" s="110">
        <f>I113</f>
        <v>14850</v>
      </c>
      <c r="F113" s="111"/>
      <c r="G113" s="111"/>
      <c r="H113" s="112"/>
      <c r="I113" s="110">
        <v>14850</v>
      </c>
      <c r="J113" s="112"/>
      <c r="K113" s="223"/>
      <c r="L113" s="224"/>
      <c r="M113" s="224"/>
      <c r="N113" s="224"/>
      <c r="O113" s="224"/>
      <c r="P113" s="257"/>
      <c r="Q113" s="86"/>
      <c r="R113" s="86"/>
      <c r="S113" s="86"/>
    </row>
    <row r="114" spans="1:19" s="137" customFormat="1" ht="18" customHeight="1" thickBot="1">
      <c r="A114" s="128"/>
      <c r="B114" s="129" t="s">
        <v>211</v>
      </c>
      <c r="C114" s="130" t="s">
        <v>60</v>
      </c>
      <c r="D114" s="131">
        <f>IF((E114)&gt;0,(E114)," ")</f>
        <v>42170</v>
      </c>
      <c r="E114" s="131">
        <f>IF((F114+I114+J114+K114+M114)&gt;0,(F114+I114+J114+K114+M114)," ")</f>
        <v>42170</v>
      </c>
      <c r="F114" s="131">
        <f>IF((G114+H114)&gt;0,(G114+H114)," ")</f>
        <v>42170</v>
      </c>
      <c r="G114" s="132">
        <v>2500</v>
      </c>
      <c r="H114" s="133">
        <v>39670</v>
      </c>
      <c r="I114" s="132"/>
      <c r="J114" s="133"/>
      <c r="K114" s="227"/>
      <c r="L114" s="131"/>
      <c r="M114" s="131"/>
      <c r="N114" s="131" t="s">
        <v>73</v>
      </c>
      <c r="O114" s="131" t="s">
        <v>73</v>
      </c>
      <c r="P114" s="135"/>
      <c r="Q114" s="136"/>
      <c r="R114" s="136"/>
      <c r="S114" s="136"/>
    </row>
    <row r="115" spans="1:19" s="260" customFormat="1" ht="14.25">
      <c r="A115" s="319" t="s">
        <v>212</v>
      </c>
      <c r="B115" s="320"/>
      <c r="C115" s="321"/>
      <c r="D115" s="311">
        <f>IF((E115+N115)&gt;0,(E115+N115),"")</f>
        <v>65268136</v>
      </c>
      <c r="E115" s="311">
        <f>IF((F115+I115+J115+K115+L115+M115)&gt;0,(F115+I115+J115+K115+L115+M115),"")</f>
        <v>59107994</v>
      </c>
      <c r="F115" s="311">
        <f>IF((G115+H115)&gt;0,(G115+H115),"")</f>
        <v>52447742</v>
      </c>
      <c r="G115" s="311">
        <f>G24+G27+G29+G34+G39+G48+G52+G55+G60+G72+G77+G85+G92+G107+G112</f>
        <v>36595247</v>
      </c>
      <c r="H115" s="311">
        <f>H24+H27+H29+H32+H34+H39+H48+H52+H55+H60+H72+H77+H85+H92+H107+H112+H104+H21</f>
        <v>15852495</v>
      </c>
      <c r="I115" s="311">
        <f>I24+I27+I29+I32+I34+I39+I48+I52+I55+I60+I72+I77+I85+I92+I107+I112+I104</f>
        <v>1725240</v>
      </c>
      <c r="J115" s="311">
        <f>J24+J27++J39+J48+J55+J60+J77+J85+J92</f>
        <v>2552300</v>
      </c>
      <c r="K115" s="311">
        <f>K24+K27+K29+K32+K34+K39+K48+K52+K55+K60+K72+K77+K85+K92+K107+K112</f>
        <v>833055</v>
      </c>
      <c r="L115" s="311">
        <f>L52</f>
        <v>334657</v>
      </c>
      <c r="M115" s="311">
        <f>M24+M27+M29+M32+M34+M39+M48+M52+M55+M60+M72+M77+M85+M92+M107+M112</f>
        <v>1215000</v>
      </c>
      <c r="N115" s="311">
        <f>N24+N27+N29+N32+N34+N39+N48+N60+N92+N72+N55</f>
        <v>6160142</v>
      </c>
      <c r="O115" s="311">
        <f>O27+O29+O32+O34+O39+O48+O52+O60+O92+O72+O55</f>
        <v>6160142</v>
      </c>
      <c r="P115" s="314">
        <f>P27</f>
        <v>1835815</v>
      </c>
      <c r="Q115" s="258"/>
      <c r="R115" s="259"/>
      <c r="S115" s="258"/>
    </row>
    <row r="116" spans="1:19" s="260" customFormat="1" ht="15" thickBot="1">
      <c r="A116" s="322"/>
      <c r="B116" s="323"/>
      <c r="C116" s="324"/>
      <c r="D116" s="312"/>
      <c r="E116" s="312"/>
      <c r="F116" s="312"/>
      <c r="G116" s="312"/>
      <c r="H116" s="312"/>
      <c r="I116" s="312"/>
      <c r="J116" s="312"/>
      <c r="K116" s="312"/>
      <c r="L116" s="313"/>
      <c r="M116" s="312"/>
      <c r="N116" s="312"/>
      <c r="O116" s="312"/>
      <c r="P116" s="315"/>
      <c r="Q116" s="259"/>
      <c r="R116" s="259"/>
      <c r="S116" s="259"/>
    </row>
    <row r="117" spans="1:19" s="20" customFormat="1" ht="15">
      <c r="A117" s="107"/>
      <c r="B117" s="261"/>
      <c r="C117" s="262"/>
      <c r="D117" s="25"/>
      <c r="E117" s="25"/>
      <c r="F117" s="25"/>
      <c r="G117" s="25"/>
      <c r="H117" s="25"/>
      <c r="I117" s="25"/>
      <c r="J117" s="25"/>
      <c r="K117" s="86"/>
      <c r="L117" s="86"/>
      <c r="M117" s="86"/>
      <c r="N117" s="86"/>
      <c r="O117" s="86"/>
      <c r="P117" s="86"/>
      <c r="Q117" s="19"/>
      <c r="R117" s="19"/>
      <c r="S117" s="19"/>
    </row>
    <row r="118" spans="1:19" s="20" customFormat="1" ht="15">
      <c r="A118" s="107"/>
      <c r="B118" s="261"/>
      <c r="C118" s="262"/>
      <c r="D118" s="25"/>
      <c r="E118" s="25"/>
      <c r="F118" s="25"/>
      <c r="G118" s="25"/>
      <c r="H118" s="25"/>
      <c r="I118" s="25"/>
      <c r="J118" s="107"/>
      <c r="K118" s="263"/>
      <c r="L118" s="263"/>
      <c r="M118" s="263"/>
      <c r="N118" s="107"/>
      <c r="O118" s="107"/>
      <c r="P118" s="107"/>
      <c r="Q118" s="107"/>
      <c r="R118" s="107"/>
      <c r="S118" s="107"/>
    </row>
    <row r="119" spans="1:19" s="20" customFormat="1" ht="20.25">
      <c r="A119" s="107"/>
      <c r="B119" s="261"/>
      <c r="C119" s="262"/>
      <c r="D119" s="25"/>
      <c r="E119" s="25"/>
      <c r="F119" s="25"/>
      <c r="G119" s="25"/>
      <c r="H119" s="25"/>
      <c r="I119" s="25"/>
      <c r="J119" s="25"/>
      <c r="K119" s="86"/>
      <c r="L119" s="86"/>
      <c r="M119" s="264"/>
      <c r="N119" s="25"/>
      <c r="O119" s="25"/>
      <c r="P119" s="25"/>
      <c r="Q119" s="77"/>
      <c r="R119" s="77"/>
      <c r="S119" s="77"/>
    </row>
    <row r="120" spans="1:19" s="20" customFormat="1" ht="23.25">
      <c r="A120" s="107"/>
      <c r="B120" s="261"/>
      <c r="C120" s="262"/>
      <c r="D120" s="25"/>
      <c r="E120" s="25"/>
      <c r="F120" s="25"/>
      <c r="G120" s="25"/>
      <c r="H120" s="25"/>
      <c r="I120" s="25"/>
      <c r="J120" s="25"/>
      <c r="K120" s="309" t="s">
        <v>215</v>
      </c>
      <c r="L120" s="309"/>
      <c r="M120" s="309"/>
      <c r="N120" s="309"/>
      <c r="O120" s="265"/>
      <c r="P120" s="265"/>
      <c r="Q120" s="19"/>
      <c r="R120" s="19"/>
      <c r="S120" s="19"/>
    </row>
    <row r="121" spans="1:19" s="20" customFormat="1" ht="23.25">
      <c r="A121" s="107"/>
      <c r="B121" s="261"/>
      <c r="C121" s="262"/>
      <c r="D121" s="25"/>
      <c r="E121" s="25"/>
      <c r="F121" s="25"/>
      <c r="G121" s="25"/>
      <c r="H121" s="25"/>
      <c r="I121" s="25"/>
      <c r="J121" s="25"/>
      <c r="K121" s="309" t="s">
        <v>216</v>
      </c>
      <c r="L121" s="309"/>
      <c r="M121" s="309"/>
      <c r="N121" s="309"/>
      <c r="O121" s="265"/>
      <c r="P121" s="265"/>
      <c r="Q121" s="19"/>
      <c r="R121" s="19"/>
      <c r="S121" s="19"/>
    </row>
    <row r="122" spans="1:19" s="20" customFormat="1" ht="23.25">
      <c r="A122" s="107"/>
      <c r="B122" s="261"/>
      <c r="C122" s="262"/>
      <c r="D122" s="25"/>
      <c r="E122" s="25"/>
      <c r="F122" s="25"/>
      <c r="G122" s="25"/>
      <c r="H122" s="25"/>
      <c r="I122" s="25"/>
      <c r="J122" s="25"/>
      <c r="K122" s="266"/>
      <c r="L122" s="266"/>
      <c r="M122" s="266"/>
      <c r="N122" s="266"/>
      <c r="O122" s="265"/>
      <c r="P122" s="265"/>
      <c r="Q122" s="19"/>
      <c r="R122" s="19"/>
      <c r="S122" s="19"/>
    </row>
    <row r="123" spans="1:19" s="20" customFormat="1" ht="23.25">
      <c r="A123" s="107"/>
      <c r="B123" s="261"/>
      <c r="C123" s="262"/>
      <c r="D123" s="25"/>
      <c r="E123" s="25"/>
      <c r="F123" s="25"/>
      <c r="G123" s="25"/>
      <c r="H123" s="25"/>
      <c r="I123" s="25"/>
      <c r="J123" s="107"/>
      <c r="K123" s="309" t="s">
        <v>213</v>
      </c>
      <c r="L123" s="309"/>
      <c r="M123" s="309"/>
      <c r="N123" s="309"/>
      <c r="O123" s="265"/>
      <c r="P123" s="265"/>
      <c r="Q123" s="107"/>
      <c r="R123" s="107"/>
      <c r="S123" s="107"/>
    </row>
    <row r="124" spans="1:19" s="20" customFormat="1" ht="23.25">
      <c r="A124" s="107"/>
      <c r="B124" s="261"/>
      <c r="C124" s="262"/>
      <c r="D124" s="25"/>
      <c r="E124" s="25"/>
      <c r="F124" s="25"/>
      <c r="G124" s="25"/>
      <c r="H124" s="25"/>
      <c r="I124" s="25"/>
      <c r="J124" s="25"/>
      <c r="K124" s="309" t="s">
        <v>217</v>
      </c>
      <c r="L124" s="310"/>
      <c r="M124" s="309"/>
      <c r="N124" s="267"/>
      <c r="O124" s="25"/>
      <c r="P124" s="25"/>
      <c r="Q124" s="77"/>
      <c r="R124" s="77"/>
      <c r="S124" s="77"/>
    </row>
    <row r="125" spans="1:19" s="20" customFormat="1" ht="15">
      <c r="A125" s="107"/>
      <c r="B125" s="261"/>
      <c r="C125" s="262"/>
      <c r="D125" s="25"/>
      <c r="E125" s="25"/>
      <c r="F125" s="25"/>
      <c r="G125" s="25"/>
      <c r="H125" s="25"/>
      <c r="I125" s="25"/>
      <c r="J125" s="25"/>
      <c r="K125" s="86"/>
      <c r="L125" s="86"/>
      <c r="M125" s="86"/>
      <c r="N125" s="268"/>
      <c r="O125" s="268"/>
      <c r="P125" s="86"/>
      <c r="Q125" s="19"/>
      <c r="R125" s="19"/>
      <c r="S125" s="19"/>
    </row>
    <row r="126" spans="1:19" s="20" customFormat="1" ht="15">
      <c r="A126" s="107"/>
      <c r="B126" s="261"/>
      <c r="C126" s="262"/>
      <c r="D126" s="25"/>
      <c r="E126" s="25"/>
      <c r="F126" s="25"/>
      <c r="G126" s="25"/>
      <c r="H126" s="25"/>
      <c r="I126" s="25"/>
      <c r="J126" s="107"/>
      <c r="K126" s="269" t="s">
        <v>73</v>
      </c>
      <c r="L126" s="269"/>
      <c r="M126" s="269"/>
      <c r="N126" s="269"/>
      <c r="O126" s="269"/>
      <c r="P126" s="269"/>
      <c r="Q126" s="270"/>
      <c r="R126" s="270"/>
      <c r="S126" s="270"/>
    </row>
    <row r="127" spans="1:19" s="20" customFormat="1" ht="20.25">
      <c r="A127" s="107"/>
      <c r="B127" s="261"/>
      <c r="C127" s="262"/>
      <c r="D127" s="25"/>
      <c r="E127" s="25"/>
      <c r="F127" s="25"/>
      <c r="G127" s="25"/>
      <c r="H127" s="25"/>
      <c r="I127" s="25"/>
      <c r="J127" s="25"/>
      <c r="K127" s="316" t="s">
        <v>73</v>
      </c>
      <c r="L127" s="316"/>
      <c r="M127" s="316"/>
      <c r="N127" s="316"/>
      <c r="O127" s="86"/>
      <c r="P127" s="86"/>
      <c r="Q127" s="19"/>
      <c r="R127" s="19"/>
      <c r="S127" s="19"/>
    </row>
    <row r="128" spans="1:19" s="20" customFormat="1" ht="15">
      <c r="A128" s="107"/>
      <c r="B128" s="261"/>
      <c r="C128" s="262"/>
      <c r="D128" s="25"/>
      <c r="E128" s="25"/>
      <c r="F128" s="25"/>
      <c r="G128" s="25"/>
      <c r="H128" s="25"/>
      <c r="I128" s="25"/>
      <c r="J128" s="25"/>
      <c r="K128" s="86"/>
      <c r="L128" s="86"/>
      <c r="M128" s="86"/>
      <c r="N128" s="86"/>
      <c r="O128" s="86"/>
      <c r="P128" s="86"/>
      <c r="Q128" s="19"/>
      <c r="R128" s="19"/>
      <c r="S128" s="19"/>
    </row>
    <row r="129" spans="1:19" s="20" customFormat="1" ht="15">
      <c r="A129" s="107"/>
      <c r="B129" s="261"/>
      <c r="C129" s="262"/>
      <c r="D129" s="25"/>
      <c r="E129" s="25"/>
      <c r="F129" s="25"/>
      <c r="G129" s="25"/>
      <c r="H129" s="25"/>
      <c r="I129" s="25"/>
      <c r="J129" s="107"/>
      <c r="K129" s="263"/>
      <c r="L129" s="263"/>
      <c r="M129" s="263"/>
      <c r="N129" s="107"/>
      <c r="O129" s="107"/>
      <c r="P129" s="107"/>
      <c r="Q129" s="107"/>
      <c r="R129" s="107"/>
      <c r="S129" s="107"/>
    </row>
    <row r="130" spans="1:19" s="20" customFormat="1" ht="15">
      <c r="A130" s="107"/>
      <c r="B130" s="261"/>
      <c r="C130" s="262"/>
      <c r="D130" s="25"/>
      <c r="E130" s="25"/>
      <c r="F130" s="25"/>
      <c r="G130" s="25"/>
      <c r="H130" s="25"/>
      <c r="I130" s="25"/>
      <c r="J130" s="25"/>
      <c r="K130" s="86"/>
      <c r="L130" s="86"/>
      <c r="M130" s="86"/>
      <c r="N130" s="25"/>
      <c r="O130" s="25"/>
      <c r="P130" s="25"/>
      <c r="Q130" s="77"/>
      <c r="R130" s="77"/>
      <c r="S130" s="77"/>
    </row>
    <row r="131" spans="1:19" s="20" customFormat="1" ht="15">
      <c r="A131" s="107"/>
      <c r="B131" s="261"/>
      <c r="C131" s="262"/>
      <c r="D131" s="25"/>
      <c r="E131" s="25"/>
      <c r="F131" s="25"/>
      <c r="G131" s="25"/>
      <c r="H131" s="25"/>
      <c r="I131" s="25"/>
      <c r="J131" s="25"/>
      <c r="K131" s="86"/>
      <c r="L131" s="86"/>
      <c r="M131" s="86"/>
      <c r="N131" s="86"/>
      <c r="O131" s="86"/>
      <c r="P131" s="86"/>
      <c r="Q131" s="19"/>
      <c r="R131" s="19"/>
      <c r="S131" s="19"/>
    </row>
    <row r="132" spans="1:19" s="20" customFormat="1" ht="15">
      <c r="A132" s="107"/>
      <c r="B132" s="261"/>
      <c r="C132" s="262"/>
      <c r="D132" s="25"/>
      <c r="E132" s="25"/>
      <c r="F132" s="25"/>
      <c r="G132" s="25"/>
      <c r="H132" s="25"/>
      <c r="I132" s="25"/>
      <c r="J132" s="107"/>
      <c r="K132" s="263"/>
      <c r="L132" s="263"/>
      <c r="M132" s="263"/>
      <c r="N132" s="107"/>
      <c r="O132" s="107"/>
      <c r="P132" s="107"/>
      <c r="Q132" s="107"/>
      <c r="R132" s="107"/>
      <c r="S132" s="107"/>
    </row>
    <row r="133" spans="1:19" s="20" customFormat="1" ht="15">
      <c r="A133" s="107"/>
      <c r="B133" s="261"/>
      <c r="C133" s="262"/>
      <c r="D133" s="25"/>
      <c r="E133" s="25"/>
      <c r="F133" s="25"/>
      <c r="G133" s="25"/>
      <c r="H133" s="25"/>
      <c r="I133" s="25"/>
      <c r="J133" s="25"/>
      <c r="K133" s="86"/>
      <c r="L133" s="86"/>
      <c r="M133" s="86"/>
      <c r="N133" s="25"/>
      <c r="O133" s="25"/>
      <c r="P133" s="25"/>
      <c r="Q133" s="77"/>
      <c r="R133" s="77"/>
      <c r="S133" s="77"/>
    </row>
    <row r="134" spans="1:19" s="20" customFormat="1" ht="15">
      <c r="A134" s="107"/>
      <c r="B134" s="261"/>
      <c r="C134" s="262"/>
      <c r="D134" s="25"/>
      <c r="E134" s="25"/>
      <c r="F134" s="25"/>
      <c r="G134" s="25"/>
      <c r="H134" s="25"/>
      <c r="I134" s="25"/>
      <c r="J134" s="25"/>
      <c r="K134" s="86"/>
      <c r="L134" s="86"/>
      <c r="M134" s="86"/>
      <c r="N134" s="86"/>
      <c r="O134" s="86"/>
      <c r="P134" s="86"/>
      <c r="Q134" s="19"/>
      <c r="R134" s="19"/>
      <c r="S134" s="19"/>
    </row>
    <row r="135" spans="1:19" s="20" customFormat="1" ht="15">
      <c r="A135" s="107"/>
      <c r="B135" s="261"/>
      <c r="C135" s="262"/>
      <c r="D135" s="25"/>
      <c r="E135" s="25"/>
      <c r="F135" s="25"/>
      <c r="G135" s="25"/>
      <c r="H135" s="25"/>
      <c r="I135" s="25"/>
      <c r="J135" s="107"/>
      <c r="K135" s="263"/>
      <c r="L135" s="263"/>
      <c r="M135" s="263"/>
      <c r="N135" s="263"/>
      <c r="O135" s="263"/>
      <c r="P135" s="263"/>
      <c r="Q135" s="263"/>
      <c r="R135" s="263"/>
      <c r="S135" s="263"/>
    </row>
    <row r="136" spans="1:19" s="20" customFormat="1" ht="15">
      <c r="A136" s="107"/>
      <c r="B136" s="261"/>
      <c r="C136" s="262"/>
      <c r="D136" s="25"/>
      <c r="E136" s="25"/>
      <c r="F136" s="25"/>
      <c r="G136" s="25"/>
      <c r="H136" s="25"/>
      <c r="I136" s="25"/>
      <c r="J136" s="25"/>
      <c r="K136" s="86"/>
      <c r="L136" s="86"/>
      <c r="M136" s="86"/>
      <c r="N136" s="86"/>
      <c r="O136" s="86"/>
      <c r="P136" s="86"/>
      <c r="Q136" s="19"/>
      <c r="R136" s="19"/>
      <c r="S136" s="19"/>
    </row>
    <row r="137" spans="1:19" s="20" customFormat="1" ht="15">
      <c r="A137" s="107"/>
      <c r="B137" s="261"/>
      <c r="C137" s="262"/>
      <c r="D137" s="25"/>
      <c r="E137" s="25"/>
      <c r="F137" s="25"/>
      <c r="G137" s="25"/>
      <c r="H137" s="25"/>
      <c r="I137" s="25"/>
      <c r="J137" s="25"/>
      <c r="K137" s="86"/>
      <c r="L137" s="86"/>
      <c r="M137" s="86"/>
      <c r="N137" s="86"/>
      <c r="O137" s="86"/>
      <c r="P137" s="86"/>
      <c r="Q137" s="19"/>
      <c r="R137" s="19"/>
      <c r="S137" s="19"/>
    </row>
    <row r="138" spans="1:19" s="20" customFormat="1" ht="15">
      <c r="A138" s="107"/>
      <c r="B138" s="261"/>
      <c r="C138" s="262"/>
      <c r="D138" s="25"/>
      <c r="E138" s="25"/>
      <c r="F138" s="25"/>
      <c r="G138" s="25"/>
      <c r="H138" s="25"/>
      <c r="I138" s="25"/>
      <c r="J138" s="107"/>
      <c r="K138" s="263"/>
      <c r="L138" s="263"/>
      <c r="M138" s="263"/>
      <c r="N138" s="107"/>
      <c r="O138" s="107"/>
      <c r="P138" s="107"/>
      <c r="Q138" s="107"/>
      <c r="R138" s="107"/>
      <c r="S138" s="107"/>
    </row>
    <row r="139" spans="1:19" s="20" customFormat="1" ht="15">
      <c r="A139" s="107"/>
      <c r="B139" s="261"/>
      <c r="C139" s="262"/>
      <c r="D139" s="25"/>
      <c r="E139" s="25"/>
      <c r="F139" s="25"/>
      <c r="G139" s="25"/>
      <c r="H139" s="25"/>
      <c r="I139" s="25"/>
      <c r="J139" s="25"/>
      <c r="K139" s="86"/>
      <c r="L139" s="86"/>
      <c r="M139" s="86"/>
      <c r="N139" s="25"/>
      <c r="O139" s="25"/>
      <c r="P139" s="25"/>
      <c r="Q139" s="77"/>
      <c r="R139" s="77"/>
      <c r="S139" s="77"/>
    </row>
    <row r="140" spans="1:19" s="20" customFormat="1" ht="15">
      <c r="A140" s="107"/>
      <c r="B140" s="261"/>
      <c r="C140" s="262"/>
      <c r="D140" s="25"/>
      <c r="E140" s="25"/>
      <c r="F140" s="25"/>
      <c r="G140" s="25"/>
      <c r="H140" s="25"/>
      <c r="I140" s="25"/>
      <c r="J140" s="25"/>
      <c r="K140" s="86"/>
      <c r="L140" s="86"/>
      <c r="M140" s="86"/>
      <c r="N140" s="86"/>
      <c r="O140" s="86"/>
      <c r="P140" s="86"/>
      <c r="Q140" s="19"/>
      <c r="R140" s="19"/>
      <c r="S140" s="19"/>
    </row>
    <row r="141" spans="1:19" s="20" customFormat="1" ht="15">
      <c r="A141" s="271"/>
      <c r="B141" s="261"/>
      <c r="C141" s="268"/>
      <c r="D141" s="268"/>
      <c r="E141" s="268"/>
      <c r="F141" s="268"/>
      <c r="G141" s="268"/>
      <c r="H141" s="268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</row>
    <row r="142" spans="1:19" s="20" customFormat="1" ht="15">
      <c r="A142" s="107"/>
      <c r="B142" s="261"/>
      <c r="C142" s="262"/>
      <c r="D142" s="25"/>
      <c r="E142" s="25"/>
      <c r="F142" s="25"/>
      <c r="G142" s="25"/>
      <c r="H142" s="25"/>
      <c r="I142" s="25"/>
      <c r="J142" s="107"/>
      <c r="K142" s="263"/>
      <c r="L142" s="263"/>
      <c r="M142" s="263"/>
      <c r="N142" s="107"/>
      <c r="O142" s="107"/>
      <c r="P142" s="107"/>
      <c r="Q142" s="107"/>
      <c r="R142" s="107"/>
      <c r="S142" s="107"/>
    </row>
    <row r="143" spans="1:19" s="20" customFormat="1" ht="15">
      <c r="A143" s="107"/>
      <c r="B143" s="261"/>
      <c r="C143" s="262"/>
      <c r="D143" s="25"/>
      <c r="E143" s="25"/>
      <c r="F143" s="25"/>
      <c r="G143" s="25"/>
      <c r="H143" s="25"/>
      <c r="I143" s="25"/>
      <c r="J143" s="25"/>
      <c r="K143" s="86"/>
      <c r="L143" s="86"/>
      <c r="M143" s="86"/>
      <c r="N143" s="25"/>
      <c r="O143" s="25"/>
      <c r="P143" s="25"/>
      <c r="Q143" s="77"/>
      <c r="R143" s="77"/>
      <c r="S143" s="77"/>
    </row>
    <row r="144" spans="1:19" s="20" customFormat="1" ht="15">
      <c r="A144" s="107"/>
      <c r="B144" s="261"/>
      <c r="C144" s="262"/>
      <c r="D144" s="25"/>
      <c r="E144" s="25"/>
      <c r="F144" s="25"/>
      <c r="G144" s="25"/>
      <c r="H144" s="25"/>
      <c r="I144" s="25"/>
      <c r="J144" s="25"/>
      <c r="K144" s="86"/>
      <c r="L144" s="86"/>
      <c r="M144" s="86"/>
      <c r="N144" s="86"/>
      <c r="O144" s="86"/>
      <c r="P144" s="86"/>
      <c r="Q144" s="19"/>
      <c r="R144" s="19"/>
      <c r="S144" s="19"/>
    </row>
    <row r="145" spans="1:19" s="20" customFormat="1" ht="15">
      <c r="A145" s="107"/>
      <c r="B145" s="261"/>
      <c r="C145" s="262"/>
      <c r="D145" s="25"/>
      <c r="E145" s="25"/>
      <c r="F145" s="25"/>
      <c r="G145" s="25"/>
      <c r="H145" s="25"/>
      <c r="I145" s="25"/>
      <c r="J145" s="107"/>
      <c r="K145" s="263"/>
      <c r="L145" s="263"/>
      <c r="M145" s="263"/>
      <c r="N145" s="107"/>
      <c r="O145" s="107"/>
      <c r="P145" s="107"/>
      <c r="Q145" s="107"/>
      <c r="R145" s="107"/>
      <c r="S145" s="107"/>
    </row>
    <row r="146" spans="1:19" s="20" customFormat="1" ht="15">
      <c r="A146" s="107"/>
      <c r="B146" s="261"/>
      <c r="C146" s="262"/>
      <c r="D146" s="25"/>
      <c r="E146" s="25"/>
      <c r="F146" s="25"/>
      <c r="G146" s="25"/>
      <c r="H146" s="25"/>
      <c r="I146" s="25"/>
      <c r="J146" s="25"/>
      <c r="K146" s="86"/>
      <c r="L146" s="86"/>
      <c r="M146" s="86"/>
      <c r="N146" s="25"/>
      <c r="O146" s="25"/>
      <c r="P146" s="25"/>
      <c r="Q146" s="77"/>
      <c r="R146" s="77"/>
      <c r="S146" s="77"/>
    </row>
    <row r="147" spans="1:19" s="20" customFormat="1" ht="15">
      <c r="A147" s="107"/>
      <c r="B147" s="261"/>
      <c r="C147" s="262"/>
      <c r="D147" s="25"/>
      <c r="E147" s="25"/>
      <c r="F147" s="25"/>
      <c r="G147" s="25"/>
      <c r="H147" s="25"/>
      <c r="I147" s="25"/>
      <c r="J147" s="25"/>
      <c r="K147" s="86"/>
      <c r="L147" s="86"/>
      <c r="M147" s="86"/>
      <c r="N147" s="86"/>
      <c r="O147" s="86"/>
      <c r="P147" s="86"/>
      <c r="Q147" s="19"/>
      <c r="R147" s="19"/>
      <c r="S147" s="19"/>
    </row>
    <row r="148" spans="1:19" s="20" customFormat="1" ht="15">
      <c r="A148" s="107"/>
      <c r="B148" s="261"/>
      <c r="C148" s="262"/>
      <c r="D148" s="25"/>
      <c r="E148" s="25"/>
      <c r="F148" s="25"/>
      <c r="G148" s="25"/>
      <c r="H148" s="25"/>
      <c r="I148" s="25"/>
      <c r="J148" s="107"/>
      <c r="K148" s="263"/>
      <c r="L148" s="263"/>
      <c r="M148" s="263"/>
      <c r="N148" s="263"/>
      <c r="O148" s="263"/>
      <c r="P148" s="263"/>
      <c r="Q148" s="270"/>
      <c r="R148" s="270"/>
      <c r="S148" s="270"/>
    </row>
    <row r="149" spans="1:19" s="20" customFormat="1" ht="15">
      <c r="A149" s="107"/>
      <c r="B149" s="261"/>
      <c r="C149" s="262"/>
      <c r="D149" s="25"/>
      <c r="E149" s="25"/>
      <c r="F149" s="25"/>
      <c r="G149" s="25"/>
      <c r="H149" s="25"/>
      <c r="I149" s="25"/>
      <c r="J149" s="25"/>
      <c r="K149" s="86"/>
      <c r="L149" s="86"/>
      <c r="M149" s="86"/>
      <c r="N149" s="25"/>
      <c r="O149" s="86"/>
      <c r="P149" s="86"/>
      <c r="Q149" s="19"/>
      <c r="R149" s="19"/>
      <c r="S149" s="19"/>
    </row>
    <row r="150" spans="1:19" s="20" customFormat="1" ht="15">
      <c r="A150" s="107"/>
      <c r="B150" s="261"/>
      <c r="C150" s="262"/>
      <c r="D150" s="25"/>
      <c r="E150" s="25"/>
      <c r="F150" s="25"/>
      <c r="G150" s="25"/>
      <c r="H150" s="25"/>
      <c r="I150" s="25"/>
      <c r="J150" s="25"/>
      <c r="K150" s="86"/>
      <c r="L150" s="86"/>
      <c r="M150" s="86"/>
      <c r="N150" s="86"/>
      <c r="O150" s="86"/>
      <c r="P150" s="86"/>
      <c r="Q150" s="19"/>
      <c r="R150" s="19"/>
      <c r="S150" s="19"/>
    </row>
    <row r="151" spans="1:19" s="20" customFormat="1" ht="15">
      <c r="A151" s="107"/>
      <c r="B151" s="261"/>
      <c r="C151" s="262"/>
      <c r="D151" s="25"/>
      <c r="E151" s="25"/>
      <c r="F151" s="25"/>
      <c r="G151" s="25"/>
      <c r="H151" s="25"/>
      <c r="I151" s="25"/>
      <c r="J151" s="107"/>
      <c r="K151" s="263"/>
      <c r="L151" s="263"/>
      <c r="M151" s="263"/>
      <c r="N151" s="107"/>
      <c r="O151" s="107"/>
      <c r="P151" s="107"/>
      <c r="Q151" s="107"/>
      <c r="R151" s="107"/>
      <c r="S151" s="107"/>
    </row>
    <row r="152" spans="1:19" s="20" customFormat="1" ht="15">
      <c r="A152" s="107"/>
      <c r="B152" s="261"/>
      <c r="C152" s="262"/>
      <c r="D152" s="25"/>
      <c r="E152" s="25"/>
      <c r="F152" s="25"/>
      <c r="G152" s="25"/>
      <c r="H152" s="25"/>
      <c r="I152" s="25"/>
      <c r="J152" s="25"/>
      <c r="K152" s="86"/>
      <c r="L152" s="86"/>
      <c r="M152" s="86"/>
      <c r="N152" s="25"/>
      <c r="O152" s="25"/>
      <c r="P152" s="25"/>
      <c r="Q152" s="77"/>
      <c r="R152" s="77"/>
      <c r="S152" s="77"/>
    </row>
    <row r="153" spans="1:19" s="20" customFormat="1" ht="15">
      <c r="A153" s="107"/>
      <c r="B153" s="261"/>
      <c r="C153" s="262"/>
      <c r="D153" s="25"/>
      <c r="E153" s="25"/>
      <c r="F153" s="25"/>
      <c r="G153" s="25"/>
      <c r="H153" s="25"/>
      <c r="I153" s="25"/>
      <c r="J153" s="25"/>
      <c r="K153" s="86"/>
      <c r="L153" s="86"/>
      <c r="M153" s="86"/>
      <c r="N153" s="86"/>
      <c r="O153" s="86"/>
      <c r="P153" s="86"/>
      <c r="Q153" s="19"/>
      <c r="R153" s="19"/>
      <c r="S153" s="19"/>
    </row>
    <row r="154" spans="1:19" s="20" customFormat="1" ht="15">
      <c r="A154" s="107"/>
      <c r="B154" s="261"/>
      <c r="C154" s="272"/>
      <c r="D154" s="25"/>
      <c r="E154" s="25"/>
      <c r="F154" s="25"/>
      <c r="G154" s="25"/>
      <c r="H154" s="25"/>
      <c r="I154" s="25"/>
      <c r="J154" s="107"/>
      <c r="K154" s="263"/>
      <c r="L154" s="263"/>
      <c r="M154" s="263"/>
      <c r="N154" s="263"/>
      <c r="O154" s="263"/>
      <c r="P154" s="263"/>
      <c r="Q154" s="263"/>
      <c r="R154" s="263"/>
      <c r="S154" s="263"/>
    </row>
    <row r="155" spans="1:19" s="20" customFormat="1" ht="15">
      <c r="A155" s="107"/>
      <c r="B155" s="261"/>
      <c r="C155" s="272"/>
      <c r="D155" s="25"/>
      <c r="E155" s="25"/>
      <c r="F155" s="25"/>
      <c r="G155" s="25"/>
      <c r="H155" s="25"/>
      <c r="I155" s="25"/>
      <c r="J155" s="25"/>
      <c r="K155" s="86"/>
      <c r="L155" s="86"/>
      <c r="M155" s="86"/>
      <c r="N155" s="86"/>
      <c r="O155" s="86"/>
      <c r="P155" s="86"/>
      <c r="Q155" s="19"/>
      <c r="R155" s="19"/>
      <c r="S155" s="19"/>
    </row>
    <row r="156" spans="1:19" s="20" customFormat="1" ht="15">
      <c r="A156" s="107"/>
      <c r="B156" s="261"/>
      <c r="C156" s="262"/>
      <c r="D156" s="25"/>
      <c r="E156" s="25"/>
      <c r="F156" s="25"/>
      <c r="G156" s="25"/>
      <c r="H156" s="25"/>
      <c r="I156" s="25"/>
      <c r="J156" s="25"/>
      <c r="K156" s="86"/>
      <c r="L156" s="86"/>
      <c r="M156" s="86"/>
      <c r="N156" s="86"/>
      <c r="O156" s="86"/>
      <c r="P156" s="86"/>
      <c r="Q156" s="19"/>
      <c r="R156" s="19"/>
      <c r="S156" s="19"/>
    </row>
    <row r="157" spans="1:19" s="20" customFormat="1" ht="15">
      <c r="A157" s="107"/>
      <c r="B157" s="261"/>
      <c r="C157" s="262"/>
      <c r="D157" s="25"/>
      <c r="E157" s="25"/>
      <c r="F157" s="25"/>
      <c r="G157" s="25"/>
      <c r="H157" s="25"/>
      <c r="I157" s="25"/>
      <c r="J157" s="107"/>
      <c r="K157" s="263"/>
      <c r="L157" s="263"/>
      <c r="M157" s="263"/>
      <c r="N157" s="107"/>
      <c r="O157" s="107"/>
      <c r="P157" s="107"/>
      <c r="Q157" s="107"/>
      <c r="R157" s="107"/>
      <c r="S157" s="107"/>
    </row>
    <row r="158" spans="1:19" s="20" customFormat="1" ht="15">
      <c r="A158" s="107"/>
      <c r="B158" s="261"/>
      <c r="C158" s="262"/>
      <c r="D158" s="25"/>
      <c r="E158" s="25"/>
      <c r="F158" s="25"/>
      <c r="G158" s="25"/>
      <c r="H158" s="25"/>
      <c r="I158" s="25"/>
      <c r="J158" s="25"/>
      <c r="K158" s="86"/>
      <c r="L158" s="86"/>
      <c r="M158" s="86"/>
      <c r="N158" s="25"/>
      <c r="O158" s="25"/>
      <c r="P158" s="25"/>
      <c r="Q158" s="77"/>
      <c r="R158" s="77"/>
      <c r="S158" s="77"/>
    </row>
    <row r="159" spans="1:19" s="20" customFormat="1" ht="15">
      <c r="A159" s="107"/>
      <c r="B159" s="261"/>
      <c r="C159" s="262"/>
      <c r="D159" s="25"/>
      <c r="E159" s="25"/>
      <c r="F159" s="25"/>
      <c r="G159" s="25"/>
      <c r="H159" s="25"/>
      <c r="I159" s="25"/>
      <c r="J159" s="25"/>
      <c r="K159" s="86"/>
      <c r="L159" s="86"/>
      <c r="M159" s="86"/>
      <c r="N159" s="86"/>
      <c r="O159" s="86"/>
      <c r="P159" s="86"/>
      <c r="Q159" s="19"/>
      <c r="R159" s="19"/>
      <c r="S159" s="19"/>
    </row>
    <row r="160" spans="1:19" s="20" customFormat="1" ht="15">
      <c r="A160" s="107"/>
      <c r="B160" s="261"/>
      <c r="C160" s="262"/>
      <c r="D160" s="25"/>
      <c r="E160" s="25"/>
      <c r="F160" s="25"/>
      <c r="G160" s="25"/>
      <c r="H160" s="25"/>
      <c r="I160" s="25"/>
      <c r="J160" s="107"/>
      <c r="K160" s="263"/>
      <c r="L160" s="263"/>
      <c r="M160" s="263"/>
      <c r="N160" s="107"/>
      <c r="O160" s="107"/>
      <c r="P160" s="107"/>
      <c r="Q160" s="107"/>
      <c r="R160" s="107"/>
      <c r="S160" s="107"/>
    </row>
    <row r="161" spans="1:19" s="20" customFormat="1" ht="15">
      <c r="A161" s="107"/>
      <c r="B161" s="261"/>
      <c r="C161" s="262"/>
      <c r="D161" s="25"/>
      <c r="E161" s="25"/>
      <c r="F161" s="25"/>
      <c r="G161" s="25"/>
      <c r="H161" s="25"/>
      <c r="I161" s="25"/>
      <c r="J161" s="25"/>
      <c r="K161" s="86"/>
      <c r="L161" s="86"/>
      <c r="M161" s="86"/>
      <c r="N161" s="25"/>
      <c r="O161" s="25"/>
      <c r="P161" s="25"/>
      <c r="Q161" s="77"/>
      <c r="R161" s="77"/>
      <c r="S161" s="77"/>
    </row>
    <row r="162" spans="1:19" s="20" customFormat="1" ht="15">
      <c r="A162" s="107"/>
      <c r="B162" s="261"/>
      <c r="C162" s="262"/>
      <c r="D162" s="25"/>
      <c r="E162" s="25"/>
      <c r="F162" s="25"/>
      <c r="G162" s="25"/>
      <c r="H162" s="25"/>
      <c r="I162" s="25"/>
      <c r="J162" s="25"/>
      <c r="K162" s="86"/>
      <c r="L162" s="86"/>
      <c r="M162" s="86"/>
      <c r="N162" s="86"/>
      <c r="O162" s="86"/>
      <c r="P162" s="86"/>
      <c r="Q162" s="19"/>
      <c r="R162" s="19"/>
      <c r="S162" s="19"/>
    </row>
    <row r="163" spans="1:19" s="20" customFormat="1" ht="15">
      <c r="A163" s="107"/>
      <c r="B163" s="261"/>
      <c r="C163" s="262"/>
      <c r="D163" s="25"/>
      <c r="E163" s="25"/>
      <c r="F163" s="25"/>
      <c r="G163" s="25"/>
      <c r="H163" s="25"/>
      <c r="I163" s="25"/>
      <c r="J163" s="107"/>
      <c r="K163" s="263"/>
      <c r="L163" s="263"/>
      <c r="M163" s="263"/>
      <c r="N163" s="107"/>
      <c r="O163" s="107"/>
      <c r="P163" s="107"/>
      <c r="Q163" s="107"/>
      <c r="R163" s="107"/>
      <c r="S163" s="107"/>
    </row>
    <row r="164" spans="1:19" s="20" customFormat="1" ht="15">
      <c r="A164" s="107"/>
      <c r="B164" s="261"/>
      <c r="C164" s="262"/>
      <c r="D164" s="25"/>
      <c r="E164" s="25"/>
      <c r="F164" s="25"/>
      <c r="G164" s="25"/>
      <c r="H164" s="25"/>
      <c r="I164" s="25"/>
      <c r="J164" s="25"/>
      <c r="K164" s="86"/>
      <c r="L164" s="86"/>
      <c r="M164" s="86"/>
      <c r="N164" s="25"/>
      <c r="O164" s="86"/>
      <c r="P164" s="25"/>
      <c r="Q164" s="77"/>
      <c r="R164" s="77"/>
      <c r="S164" s="77"/>
    </row>
    <row r="165" spans="1:19" s="20" customFormat="1" ht="15">
      <c r="A165" s="107"/>
      <c r="B165" s="261"/>
      <c r="C165" s="262"/>
      <c r="D165" s="25"/>
      <c r="E165" s="25"/>
      <c r="F165" s="25"/>
      <c r="G165" s="25"/>
      <c r="H165" s="25"/>
      <c r="I165" s="25"/>
      <c r="J165" s="25"/>
      <c r="K165" s="86"/>
      <c r="L165" s="86"/>
      <c r="M165" s="86"/>
      <c r="N165" s="86"/>
      <c r="O165" s="86"/>
      <c r="P165" s="86"/>
      <c r="Q165" s="19"/>
      <c r="R165" s="19"/>
      <c r="S165" s="19"/>
    </row>
    <row r="166" spans="1:19" s="20" customFormat="1" ht="15">
      <c r="A166" s="107"/>
      <c r="B166" s="261"/>
      <c r="C166" s="262"/>
      <c r="D166" s="25"/>
      <c r="E166" s="25"/>
      <c r="F166" s="25"/>
      <c r="G166" s="25"/>
      <c r="H166" s="25"/>
      <c r="I166" s="25"/>
      <c r="J166" s="107"/>
      <c r="K166" s="263"/>
      <c r="L166" s="263"/>
      <c r="M166" s="263"/>
      <c r="N166" s="107"/>
      <c r="O166" s="107"/>
      <c r="P166" s="107"/>
      <c r="Q166" s="107"/>
      <c r="R166" s="107"/>
      <c r="S166" s="107"/>
    </row>
    <row r="167" spans="1:19" s="20" customFormat="1" ht="15">
      <c r="A167" s="107"/>
      <c r="B167" s="261"/>
      <c r="C167" s="262"/>
      <c r="D167" s="25"/>
      <c r="E167" s="25"/>
      <c r="F167" s="25"/>
      <c r="G167" s="25"/>
      <c r="H167" s="25"/>
      <c r="I167" s="25"/>
      <c r="J167" s="25"/>
      <c r="K167" s="86"/>
      <c r="L167" s="86"/>
      <c r="M167" s="86"/>
      <c r="N167" s="25"/>
      <c r="O167" s="25"/>
      <c r="P167" s="25"/>
      <c r="Q167" s="77"/>
      <c r="R167" s="77"/>
      <c r="S167" s="77"/>
    </row>
    <row r="168" spans="1:19" s="20" customFormat="1" ht="15">
      <c r="A168" s="107"/>
      <c r="B168" s="261"/>
      <c r="C168" s="262"/>
      <c r="D168" s="25"/>
      <c r="E168" s="25"/>
      <c r="F168" s="25"/>
      <c r="G168" s="25"/>
      <c r="H168" s="25"/>
      <c r="I168" s="25"/>
      <c r="J168" s="25"/>
      <c r="K168" s="86"/>
      <c r="L168" s="86"/>
      <c r="M168" s="86"/>
      <c r="N168" s="86"/>
      <c r="O168" s="86"/>
      <c r="P168" s="86"/>
      <c r="Q168" s="19"/>
      <c r="R168" s="19"/>
      <c r="S168" s="19"/>
    </row>
    <row r="169" spans="1:19" s="20" customFormat="1" ht="15">
      <c r="A169" s="107"/>
      <c r="B169" s="261"/>
      <c r="C169" s="262"/>
      <c r="D169" s="25"/>
      <c r="E169" s="25"/>
      <c r="F169" s="25"/>
      <c r="G169" s="25"/>
      <c r="H169" s="25"/>
      <c r="I169" s="25"/>
      <c r="J169" s="107"/>
      <c r="K169" s="263"/>
      <c r="L169" s="263"/>
      <c r="M169" s="263"/>
      <c r="N169" s="107"/>
      <c r="O169" s="107"/>
      <c r="P169" s="107"/>
      <c r="Q169" s="107"/>
      <c r="R169" s="107"/>
      <c r="S169" s="107"/>
    </row>
    <row r="170" spans="1:19" s="20" customFormat="1" ht="15">
      <c r="A170" s="107"/>
      <c r="B170" s="261"/>
      <c r="C170" s="262"/>
      <c r="D170" s="25"/>
      <c r="E170" s="25"/>
      <c r="F170" s="25"/>
      <c r="G170" s="25"/>
      <c r="H170" s="25"/>
      <c r="I170" s="25"/>
      <c r="J170" s="25"/>
      <c r="K170" s="86"/>
      <c r="L170" s="86"/>
      <c r="M170" s="86"/>
      <c r="N170" s="25"/>
      <c r="O170" s="25"/>
      <c r="P170" s="25"/>
      <c r="Q170" s="77"/>
      <c r="R170" s="77"/>
      <c r="S170" s="77"/>
    </row>
    <row r="171" spans="1:19" s="20" customFormat="1" ht="15">
      <c r="A171" s="107"/>
      <c r="B171" s="261"/>
      <c r="C171" s="262"/>
      <c r="D171" s="25"/>
      <c r="E171" s="25"/>
      <c r="F171" s="25"/>
      <c r="G171" s="25"/>
      <c r="H171" s="25"/>
      <c r="I171" s="25"/>
      <c r="J171" s="25"/>
      <c r="K171" s="86"/>
      <c r="L171" s="86"/>
      <c r="M171" s="86"/>
      <c r="N171" s="86"/>
      <c r="O171" s="86"/>
      <c r="P171" s="86"/>
      <c r="Q171" s="19"/>
      <c r="R171" s="19"/>
      <c r="S171" s="19"/>
    </row>
    <row r="172" spans="1:19" s="20" customFormat="1" ht="15">
      <c r="A172" s="107"/>
      <c r="B172" s="261"/>
      <c r="C172" s="262"/>
      <c r="D172" s="25"/>
      <c r="E172" s="25"/>
      <c r="F172" s="25"/>
      <c r="G172" s="25"/>
      <c r="H172" s="25"/>
      <c r="I172" s="25"/>
      <c r="J172" s="107"/>
      <c r="K172" s="263"/>
      <c r="L172" s="263"/>
      <c r="M172" s="263"/>
      <c r="N172" s="107"/>
      <c r="O172" s="107"/>
      <c r="P172" s="107"/>
      <c r="Q172" s="107"/>
      <c r="R172" s="107"/>
      <c r="S172" s="107"/>
    </row>
    <row r="173" spans="1:19" s="20" customFormat="1" ht="15">
      <c r="A173" s="107"/>
      <c r="B173" s="261"/>
      <c r="C173" s="262"/>
      <c r="D173" s="25"/>
      <c r="E173" s="25"/>
      <c r="F173" s="25"/>
      <c r="G173" s="25"/>
      <c r="H173" s="25"/>
      <c r="I173" s="25"/>
      <c r="J173" s="25"/>
      <c r="K173" s="86"/>
      <c r="L173" s="86"/>
      <c r="M173" s="86"/>
      <c r="N173" s="25"/>
      <c r="O173" s="25"/>
      <c r="P173" s="25"/>
      <c r="Q173" s="77"/>
      <c r="R173" s="77"/>
      <c r="S173" s="77"/>
    </row>
    <row r="174" spans="1:19" s="20" customFormat="1" ht="15">
      <c r="A174" s="107"/>
      <c r="B174" s="261"/>
      <c r="C174" s="262"/>
      <c r="D174" s="25"/>
      <c r="E174" s="25"/>
      <c r="F174" s="25"/>
      <c r="G174" s="25"/>
      <c r="H174" s="25"/>
      <c r="I174" s="25"/>
      <c r="J174" s="25"/>
      <c r="K174" s="86"/>
      <c r="L174" s="86"/>
      <c r="M174" s="86"/>
      <c r="N174" s="86"/>
      <c r="O174" s="86"/>
      <c r="P174" s="86"/>
      <c r="Q174" s="19"/>
      <c r="R174" s="19"/>
      <c r="S174" s="19"/>
    </row>
    <row r="175" spans="1:19" s="20" customFormat="1" ht="15">
      <c r="A175" s="107"/>
      <c r="B175" s="261"/>
      <c r="C175" s="262"/>
      <c r="D175" s="25"/>
      <c r="E175" s="25"/>
      <c r="F175" s="25"/>
      <c r="G175" s="25"/>
      <c r="H175" s="25"/>
      <c r="I175" s="25"/>
      <c r="J175" s="107"/>
      <c r="K175" s="263"/>
      <c r="L175" s="263"/>
      <c r="M175" s="263"/>
      <c r="N175" s="107"/>
      <c r="O175" s="107"/>
      <c r="P175" s="107"/>
      <c r="Q175" s="107"/>
      <c r="R175" s="107"/>
      <c r="S175" s="107"/>
    </row>
    <row r="176" spans="1:19" s="20" customFormat="1" ht="15">
      <c r="A176" s="107"/>
      <c r="B176" s="261"/>
      <c r="C176" s="262"/>
      <c r="D176" s="25"/>
      <c r="E176" s="25"/>
      <c r="F176" s="25"/>
      <c r="G176" s="25"/>
      <c r="H176" s="25"/>
      <c r="I176" s="25"/>
      <c r="J176" s="25"/>
      <c r="K176" s="86"/>
      <c r="L176" s="86"/>
      <c r="M176" s="86"/>
      <c r="N176" s="25"/>
      <c r="O176" s="25"/>
      <c r="P176" s="25"/>
      <c r="Q176" s="77"/>
      <c r="R176" s="77"/>
      <c r="S176" s="77"/>
    </row>
    <row r="177" spans="1:19" s="20" customFormat="1" ht="15">
      <c r="A177" s="107"/>
      <c r="B177" s="261"/>
      <c r="C177" s="262"/>
      <c r="D177" s="25"/>
      <c r="E177" s="25"/>
      <c r="F177" s="25"/>
      <c r="G177" s="25"/>
      <c r="H177" s="25"/>
      <c r="I177" s="25"/>
      <c r="J177" s="25"/>
      <c r="K177" s="86"/>
      <c r="L177" s="86"/>
      <c r="M177" s="86"/>
      <c r="N177" s="86"/>
      <c r="O177" s="86"/>
      <c r="P177" s="86"/>
      <c r="Q177" s="19"/>
      <c r="R177" s="19"/>
      <c r="S177" s="19"/>
    </row>
    <row r="178" spans="1:19" s="20" customFormat="1" ht="15">
      <c r="A178" s="107"/>
      <c r="B178" s="261"/>
      <c r="C178" s="272"/>
      <c r="D178" s="25"/>
      <c r="E178" s="25"/>
      <c r="F178" s="25"/>
      <c r="G178" s="25"/>
      <c r="H178" s="25"/>
      <c r="I178" s="25"/>
      <c r="J178" s="107"/>
      <c r="K178" s="263"/>
      <c r="L178" s="263"/>
      <c r="M178" s="263"/>
      <c r="N178" s="263"/>
      <c r="O178" s="263"/>
      <c r="P178" s="263"/>
      <c r="Q178" s="263"/>
      <c r="R178" s="273"/>
      <c r="S178" s="263"/>
    </row>
    <row r="179" spans="1:19" s="20" customFormat="1" ht="15">
      <c r="A179" s="107"/>
      <c r="B179" s="261"/>
      <c r="C179" s="272"/>
      <c r="D179" s="25"/>
      <c r="E179" s="25"/>
      <c r="F179" s="25"/>
      <c r="G179" s="25"/>
      <c r="H179" s="25"/>
      <c r="I179" s="25"/>
      <c r="J179" s="25"/>
      <c r="K179" s="86"/>
      <c r="L179" s="86"/>
      <c r="M179" s="86"/>
      <c r="N179" s="86"/>
      <c r="O179" s="86"/>
      <c r="P179" s="86"/>
      <c r="Q179" s="19"/>
      <c r="R179" s="19"/>
      <c r="S179" s="19"/>
    </row>
    <row r="180" spans="1:19" s="20" customFormat="1" ht="15">
      <c r="A180" s="107"/>
      <c r="B180" s="261"/>
      <c r="C180" s="262"/>
      <c r="D180" s="25"/>
      <c r="E180" s="25"/>
      <c r="F180" s="25"/>
      <c r="G180" s="25"/>
      <c r="H180" s="25"/>
      <c r="I180" s="25"/>
      <c r="J180" s="25"/>
      <c r="K180" s="86"/>
      <c r="L180" s="86"/>
      <c r="M180" s="86"/>
      <c r="N180" s="86"/>
      <c r="O180" s="86"/>
      <c r="P180" s="86"/>
      <c r="Q180" s="19"/>
      <c r="R180" s="77"/>
      <c r="S180" s="19"/>
    </row>
    <row r="181" spans="1:19" s="20" customFormat="1" ht="15">
      <c r="A181" s="107"/>
      <c r="B181" s="261"/>
      <c r="C181" s="262"/>
      <c r="D181" s="25"/>
      <c r="E181" s="25"/>
      <c r="F181" s="25"/>
      <c r="G181" s="25"/>
      <c r="H181" s="25"/>
      <c r="I181" s="25"/>
      <c r="J181" s="107"/>
      <c r="K181" s="263"/>
      <c r="L181" s="263"/>
      <c r="M181" s="263"/>
      <c r="N181" s="107"/>
      <c r="O181" s="107"/>
      <c r="P181" s="107"/>
      <c r="Q181" s="107"/>
      <c r="R181" s="107"/>
      <c r="S181" s="107"/>
    </row>
    <row r="182" spans="1:19" s="20" customFormat="1" ht="15">
      <c r="A182" s="107"/>
      <c r="B182" s="261"/>
      <c r="C182" s="262"/>
      <c r="D182" s="25"/>
      <c r="E182" s="25"/>
      <c r="F182" s="25"/>
      <c r="G182" s="25"/>
      <c r="H182" s="25"/>
      <c r="I182" s="25"/>
      <c r="J182" s="25"/>
      <c r="K182" s="86"/>
      <c r="L182" s="86"/>
      <c r="M182" s="86"/>
      <c r="N182" s="25"/>
      <c r="O182" s="25"/>
      <c r="P182" s="25"/>
      <c r="Q182" s="77"/>
      <c r="R182" s="77"/>
      <c r="S182" s="77"/>
    </row>
    <row r="183" spans="1:19" s="20" customFormat="1" ht="15">
      <c r="A183" s="107"/>
      <c r="B183" s="261"/>
      <c r="C183" s="262"/>
      <c r="D183" s="25"/>
      <c r="E183" s="25"/>
      <c r="F183" s="25"/>
      <c r="G183" s="25"/>
      <c r="H183" s="25"/>
      <c r="I183" s="25"/>
      <c r="J183" s="25"/>
      <c r="K183" s="86"/>
      <c r="L183" s="86"/>
      <c r="M183" s="86"/>
      <c r="N183" s="86"/>
      <c r="O183" s="86"/>
      <c r="P183" s="86"/>
      <c r="Q183" s="19"/>
      <c r="R183" s="19"/>
      <c r="S183" s="19"/>
    </row>
    <row r="184" spans="1:19" s="20" customFormat="1" ht="15">
      <c r="A184" s="107"/>
      <c r="B184" s="261"/>
      <c r="C184" s="262"/>
      <c r="D184" s="25"/>
      <c r="E184" s="25"/>
      <c r="F184" s="25"/>
      <c r="G184" s="25"/>
      <c r="H184" s="25"/>
      <c r="I184" s="25"/>
      <c r="J184" s="107"/>
      <c r="K184" s="263"/>
      <c r="L184" s="263"/>
      <c r="M184" s="263"/>
      <c r="N184" s="107"/>
      <c r="O184" s="107"/>
      <c r="P184" s="107"/>
      <c r="Q184" s="107"/>
      <c r="R184" s="107"/>
      <c r="S184" s="107"/>
    </row>
    <row r="185" spans="1:19" s="20" customFormat="1" ht="15">
      <c r="A185" s="107"/>
      <c r="B185" s="261"/>
      <c r="C185" s="262"/>
      <c r="D185" s="25"/>
      <c r="E185" s="25"/>
      <c r="F185" s="25"/>
      <c r="G185" s="25"/>
      <c r="H185" s="25"/>
      <c r="I185" s="25"/>
      <c r="J185" s="25"/>
      <c r="K185" s="86"/>
      <c r="L185" s="86"/>
      <c r="M185" s="86"/>
      <c r="N185" s="25"/>
      <c r="O185" s="25"/>
      <c r="P185" s="25"/>
      <c r="Q185" s="77"/>
      <c r="R185" s="77"/>
      <c r="S185" s="77"/>
    </row>
    <row r="186" spans="1:19" s="20" customFormat="1" ht="15">
      <c r="A186" s="107"/>
      <c r="B186" s="261"/>
      <c r="C186" s="262"/>
      <c r="D186" s="25"/>
      <c r="E186" s="25"/>
      <c r="F186" s="25"/>
      <c r="G186" s="25"/>
      <c r="H186" s="25"/>
      <c r="I186" s="25"/>
      <c r="J186" s="25"/>
      <c r="K186" s="86"/>
      <c r="L186" s="86"/>
      <c r="M186" s="86"/>
      <c r="N186" s="86"/>
      <c r="O186" s="86"/>
      <c r="P186" s="86"/>
      <c r="Q186" s="19"/>
      <c r="R186" s="19"/>
      <c r="S186" s="19"/>
    </row>
    <row r="187" spans="1:19" s="20" customFormat="1" ht="15">
      <c r="A187" s="107"/>
      <c r="B187" s="261"/>
      <c r="C187" s="262"/>
      <c r="D187" s="25"/>
      <c r="E187" s="25"/>
      <c r="F187" s="25"/>
      <c r="G187" s="25"/>
      <c r="H187" s="25"/>
      <c r="I187" s="25"/>
      <c r="J187" s="107"/>
      <c r="K187" s="263"/>
      <c r="L187" s="263"/>
      <c r="M187" s="263"/>
      <c r="N187" s="107"/>
      <c r="O187" s="107"/>
      <c r="P187" s="107"/>
      <c r="Q187" s="107"/>
      <c r="R187" s="107"/>
      <c r="S187" s="107"/>
    </row>
    <row r="188" spans="1:19" s="20" customFormat="1" ht="15">
      <c r="A188" s="107"/>
      <c r="B188" s="261"/>
      <c r="C188" s="262"/>
      <c r="D188" s="25"/>
      <c r="E188" s="25"/>
      <c r="F188" s="25"/>
      <c r="G188" s="25"/>
      <c r="H188" s="25"/>
      <c r="I188" s="25"/>
      <c r="J188" s="25"/>
      <c r="K188" s="86"/>
      <c r="L188" s="86"/>
      <c r="M188" s="86"/>
      <c r="N188" s="25"/>
      <c r="O188" s="25"/>
      <c r="P188" s="25"/>
      <c r="Q188" s="77"/>
      <c r="R188" s="77"/>
      <c r="S188" s="77"/>
    </row>
    <row r="189" spans="1:19" s="20" customFormat="1" ht="15">
      <c r="A189" s="107"/>
      <c r="B189" s="261"/>
      <c r="C189" s="262"/>
      <c r="D189" s="25"/>
      <c r="E189" s="25"/>
      <c r="F189" s="25"/>
      <c r="G189" s="25"/>
      <c r="H189" s="25"/>
      <c r="I189" s="25"/>
      <c r="J189" s="25"/>
      <c r="K189" s="86"/>
      <c r="L189" s="86"/>
      <c r="M189" s="86"/>
      <c r="N189" s="86"/>
      <c r="O189" s="86"/>
      <c r="P189" s="86"/>
      <c r="Q189" s="19"/>
      <c r="R189" s="19"/>
      <c r="S189" s="19"/>
    </row>
    <row r="190" spans="1:19" s="20" customFormat="1" ht="15">
      <c r="A190" s="107"/>
      <c r="B190" s="261"/>
      <c r="C190" s="262"/>
      <c r="D190" s="25"/>
      <c r="E190" s="25"/>
      <c r="F190" s="25"/>
      <c r="G190" s="25"/>
      <c r="H190" s="25"/>
      <c r="I190" s="25"/>
      <c r="J190" s="107"/>
      <c r="K190" s="263"/>
      <c r="L190" s="263"/>
      <c r="M190" s="263"/>
      <c r="N190" s="107"/>
      <c r="O190" s="107"/>
      <c r="P190" s="107"/>
      <c r="Q190" s="107"/>
      <c r="R190" s="273"/>
      <c r="S190" s="107"/>
    </row>
    <row r="191" spans="1:19" s="20" customFormat="1" ht="15">
      <c r="A191" s="107"/>
      <c r="B191" s="261"/>
      <c r="C191" s="262"/>
      <c r="D191" s="25"/>
      <c r="E191" s="25"/>
      <c r="F191" s="25"/>
      <c r="G191" s="25"/>
      <c r="H191" s="25"/>
      <c r="I191" s="25"/>
      <c r="J191" s="25"/>
      <c r="K191" s="86"/>
      <c r="L191" s="86"/>
      <c r="M191" s="86"/>
      <c r="N191" s="25"/>
      <c r="O191" s="25"/>
      <c r="P191" s="25"/>
      <c r="Q191" s="77"/>
      <c r="R191" s="77"/>
      <c r="S191" s="77"/>
    </row>
    <row r="192" spans="1:19" s="20" customFormat="1" ht="15">
      <c r="A192" s="107"/>
      <c r="B192" s="261"/>
      <c r="C192" s="262"/>
      <c r="D192" s="25"/>
      <c r="E192" s="25"/>
      <c r="F192" s="25"/>
      <c r="G192" s="25"/>
      <c r="H192" s="25"/>
      <c r="I192" s="25"/>
      <c r="J192" s="25"/>
      <c r="K192" s="86"/>
      <c r="L192" s="86"/>
      <c r="M192" s="86"/>
      <c r="N192" s="86"/>
      <c r="O192" s="86"/>
      <c r="P192" s="86"/>
      <c r="Q192" s="19"/>
      <c r="R192" s="77"/>
      <c r="S192" s="19"/>
    </row>
    <row r="193" spans="1:19" s="20" customFormat="1" ht="15">
      <c r="A193" s="271"/>
      <c r="B193" s="261"/>
      <c r="C193" s="317"/>
      <c r="D193" s="317"/>
      <c r="E193" s="317"/>
      <c r="F193" s="317"/>
      <c r="G193" s="317"/>
      <c r="H193" s="317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</row>
    <row r="194" spans="1:19" s="20" customFormat="1" ht="15">
      <c r="A194" s="107"/>
      <c r="B194" s="261"/>
      <c r="C194" s="262"/>
      <c r="D194" s="25"/>
      <c r="E194" s="25"/>
      <c r="F194" s="25"/>
      <c r="G194" s="25"/>
      <c r="H194" s="25"/>
      <c r="I194" s="25"/>
      <c r="J194" s="107"/>
      <c r="K194" s="263"/>
      <c r="L194" s="263"/>
      <c r="M194" s="263"/>
      <c r="N194" s="107"/>
      <c r="O194" s="107"/>
      <c r="P194" s="107"/>
      <c r="Q194" s="107"/>
      <c r="R194" s="107"/>
      <c r="S194" s="107"/>
    </row>
    <row r="195" spans="1:19" s="20" customFormat="1" ht="15">
      <c r="A195" s="107"/>
      <c r="B195" s="261"/>
      <c r="C195" s="262"/>
      <c r="D195" s="25"/>
      <c r="E195" s="25"/>
      <c r="F195" s="25"/>
      <c r="G195" s="25"/>
      <c r="H195" s="25"/>
      <c r="I195" s="25"/>
      <c r="J195" s="25"/>
      <c r="K195" s="86"/>
      <c r="L195" s="86"/>
      <c r="M195" s="86"/>
      <c r="N195" s="25"/>
      <c r="O195" s="25"/>
      <c r="P195" s="25"/>
      <c r="Q195" s="77"/>
      <c r="R195" s="77"/>
      <c r="S195" s="77"/>
    </row>
    <row r="196" spans="1:19" s="20" customFormat="1" ht="15">
      <c r="A196" s="107"/>
      <c r="B196" s="261"/>
      <c r="C196" s="262"/>
      <c r="D196" s="25"/>
      <c r="E196" s="25"/>
      <c r="F196" s="25"/>
      <c r="G196" s="25"/>
      <c r="H196" s="25"/>
      <c r="I196" s="25"/>
      <c r="J196" s="25"/>
      <c r="K196" s="86"/>
      <c r="L196" s="86"/>
      <c r="M196" s="86"/>
      <c r="N196" s="86"/>
      <c r="O196" s="86"/>
      <c r="P196" s="86"/>
      <c r="Q196" s="19"/>
      <c r="R196" s="19"/>
      <c r="S196" s="19"/>
    </row>
    <row r="197" spans="1:19" s="20" customFormat="1" ht="15">
      <c r="A197" s="107"/>
      <c r="B197" s="261"/>
      <c r="C197" s="272"/>
      <c r="D197" s="25"/>
      <c r="E197" s="25"/>
      <c r="F197" s="25"/>
      <c r="G197" s="25"/>
      <c r="H197" s="25"/>
      <c r="I197" s="25"/>
      <c r="J197" s="107"/>
      <c r="K197" s="263"/>
      <c r="L197" s="263"/>
      <c r="M197" s="263"/>
      <c r="N197" s="263"/>
      <c r="O197" s="263"/>
      <c r="P197" s="263"/>
      <c r="Q197" s="263"/>
      <c r="R197" s="263"/>
      <c r="S197" s="263"/>
    </row>
    <row r="198" spans="1:19" s="20" customFormat="1" ht="15">
      <c r="A198" s="107"/>
      <c r="B198" s="261"/>
      <c r="C198" s="272"/>
      <c r="D198" s="25"/>
      <c r="E198" s="25"/>
      <c r="F198" s="25"/>
      <c r="G198" s="25"/>
      <c r="H198" s="25"/>
      <c r="I198" s="25"/>
      <c r="J198" s="25"/>
      <c r="K198" s="86"/>
      <c r="L198" s="86"/>
      <c r="M198" s="86"/>
      <c r="N198" s="86"/>
      <c r="O198" s="86"/>
      <c r="P198" s="86"/>
      <c r="Q198" s="19"/>
      <c r="R198" s="19"/>
      <c r="S198" s="19"/>
    </row>
    <row r="199" spans="1:19" s="20" customFormat="1" ht="15">
      <c r="A199" s="107"/>
      <c r="B199" s="261"/>
      <c r="C199" s="262"/>
      <c r="D199" s="25"/>
      <c r="E199" s="25"/>
      <c r="F199" s="25"/>
      <c r="G199" s="25"/>
      <c r="H199" s="25"/>
      <c r="I199" s="25"/>
      <c r="J199" s="25"/>
      <c r="K199" s="86"/>
      <c r="L199" s="86"/>
      <c r="M199" s="86"/>
      <c r="N199" s="86"/>
      <c r="O199" s="86"/>
      <c r="P199" s="86"/>
      <c r="Q199" s="19"/>
      <c r="R199" s="19"/>
      <c r="S199" s="19"/>
    </row>
    <row r="200" spans="1:19" s="20" customFormat="1" ht="15">
      <c r="A200" s="107"/>
      <c r="B200" s="261"/>
      <c r="C200" s="262"/>
      <c r="D200" s="25"/>
      <c r="E200" s="25"/>
      <c r="F200" s="25"/>
      <c r="G200" s="25"/>
      <c r="H200" s="25"/>
      <c r="I200" s="25"/>
      <c r="J200" s="107"/>
      <c r="K200" s="263"/>
      <c r="L200" s="263"/>
      <c r="M200" s="263"/>
      <c r="N200" s="107"/>
      <c r="O200" s="107"/>
      <c r="P200" s="107"/>
      <c r="Q200" s="107"/>
      <c r="R200" s="107"/>
      <c r="S200" s="107"/>
    </row>
    <row r="201" spans="1:19" s="20" customFormat="1" ht="15">
      <c r="A201" s="107"/>
      <c r="B201" s="261"/>
      <c r="C201" s="262"/>
      <c r="D201" s="25"/>
      <c r="E201" s="25"/>
      <c r="F201" s="25"/>
      <c r="G201" s="25"/>
      <c r="H201" s="25"/>
      <c r="I201" s="25"/>
      <c r="J201" s="25"/>
      <c r="K201" s="86"/>
      <c r="L201" s="86"/>
      <c r="M201" s="86"/>
      <c r="N201" s="25"/>
      <c r="O201" s="25"/>
      <c r="P201" s="25"/>
      <c r="Q201" s="77"/>
      <c r="R201" s="77"/>
      <c r="S201" s="77"/>
    </row>
    <row r="202" spans="1:19" s="20" customFormat="1" ht="15">
      <c r="A202" s="107"/>
      <c r="B202" s="261"/>
      <c r="C202" s="262"/>
      <c r="D202" s="25"/>
      <c r="E202" s="25"/>
      <c r="F202" s="25"/>
      <c r="G202" s="25"/>
      <c r="H202" s="25"/>
      <c r="I202" s="25"/>
      <c r="J202" s="25"/>
      <c r="K202" s="86"/>
      <c r="L202" s="86"/>
      <c r="M202" s="86"/>
      <c r="N202" s="86"/>
      <c r="O202" s="86"/>
      <c r="P202" s="86"/>
      <c r="Q202" s="19"/>
      <c r="R202" s="19"/>
      <c r="S202" s="19"/>
    </row>
    <row r="203" spans="1:19" s="20" customFormat="1" ht="15">
      <c r="A203" s="107"/>
      <c r="B203" s="261"/>
      <c r="C203" s="262"/>
      <c r="D203" s="25"/>
      <c r="E203" s="25"/>
      <c r="F203" s="25"/>
      <c r="G203" s="25"/>
      <c r="H203" s="25"/>
      <c r="I203" s="25"/>
      <c r="J203" s="107"/>
      <c r="K203" s="263"/>
      <c r="L203" s="263"/>
      <c r="M203" s="263"/>
      <c r="N203" s="107"/>
      <c r="O203" s="107"/>
      <c r="P203" s="107"/>
      <c r="Q203" s="107"/>
      <c r="R203" s="107"/>
      <c r="S203" s="107"/>
    </row>
    <row r="204" spans="1:19" s="20" customFormat="1" ht="15">
      <c r="A204" s="107"/>
      <c r="B204" s="261"/>
      <c r="C204" s="262"/>
      <c r="D204" s="25"/>
      <c r="E204" s="25"/>
      <c r="F204" s="25"/>
      <c r="G204" s="25"/>
      <c r="H204" s="25"/>
      <c r="I204" s="25"/>
      <c r="J204" s="25"/>
      <c r="K204" s="86"/>
      <c r="L204" s="86"/>
      <c r="M204" s="86"/>
      <c r="N204" s="25"/>
      <c r="O204" s="25"/>
      <c r="P204" s="25"/>
      <c r="Q204" s="77"/>
      <c r="R204" s="77"/>
      <c r="S204" s="77"/>
    </row>
    <row r="205" spans="1:19" s="20" customFormat="1" ht="15">
      <c r="A205" s="107"/>
      <c r="B205" s="261"/>
      <c r="C205" s="262"/>
      <c r="D205" s="25"/>
      <c r="E205" s="25"/>
      <c r="F205" s="25"/>
      <c r="G205" s="25"/>
      <c r="H205" s="25"/>
      <c r="I205" s="25"/>
      <c r="J205" s="25"/>
      <c r="K205" s="86"/>
      <c r="L205" s="86"/>
      <c r="M205" s="86"/>
      <c r="N205" s="86"/>
      <c r="O205" s="86"/>
      <c r="P205" s="86"/>
      <c r="Q205" s="19"/>
      <c r="R205" s="19"/>
      <c r="S205" s="19"/>
    </row>
    <row r="206" spans="1:19" s="20" customFormat="1" ht="15">
      <c r="A206" s="107"/>
      <c r="B206" s="261"/>
      <c r="C206" s="262"/>
      <c r="D206" s="25"/>
      <c r="E206" s="25"/>
      <c r="F206" s="25"/>
      <c r="G206" s="25"/>
      <c r="H206" s="25"/>
      <c r="I206" s="25"/>
      <c r="J206" s="107"/>
      <c r="K206" s="263"/>
      <c r="L206" s="263"/>
      <c r="M206" s="263"/>
      <c r="N206" s="107"/>
      <c r="O206" s="107"/>
      <c r="P206" s="107"/>
      <c r="Q206" s="107"/>
      <c r="R206" s="107"/>
      <c r="S206" s="107"/>
    </row>
    <row r="207" spans="1:19" s="20" customFormat="1" ht="15">
      <c r="A207" s="107"/>
      <c r="B207" s="261"/>
      <c r="C207" s="262"/>
      <c r="D207" s="25"/>
      <c r="E207" s="25"/>
      <c r="F207" s="25"/>
      <c r="G207" s="25"/>
      <c r="H207" s="25"/>
      <c r="I207" s="25"/>
      <c r="J207" s="25"/>
      <c r="K207" s="86"/>
      <c r="L207" s="86"/>
      <c r="M207" s="86"/>
      <c r="N207" s="25"/>
      <c r="O207" s="25"/>
      <c r="P207" s="25"/>
      <c r="Q207" s="77"/>
      <c r="R207" s="77"/>
      <c r="S207" s="77"/>
    </row>
    <row r="208" spans="1:19" s="20" customFormat="1" ht="15">
      <c r="A208" s="107"/>
      <c r="B208" s="261"/>
      <c r="C208" s="262"/>
      <c r="D208" s="25"/>
      <c r="E208" s="25"/>
      <c r="F208" s="25"/>
      <c r="G208" s="25"/>
      <c r="H208" s="25"/>
      <c r="I208" s="25"/>
      <c r="J208" s="25"/>
      <c r="K208" s="86"/>
      <c r="L208" s="86"/>
      <c r="M208" s="86"/>
      <c r="N208" s="86"/>
      <c r="O208" s="86"/>
      <c r="P208" s="86"/>
      <c r="Q208" s="19"/>
      <c r="R208" s="19"/>
      <c r="S208" s="19"/>
    </row>
    <row r="209" spans="1:19" s="20" customFormat="1" ht="15">
      <c r="A209" s="107"/>
      <c r="B209" s="261"/>
      <c r="C209" s="262"/>
      <c r="D209" s="25"/>
      <c r="E209" s="25"/>
      <c r="F209" s="25"/>
      <c r="G209" s="25"/>
      <c r="H209" s="25"/>
      <c r="I209" s="25"/>
      <c r="J209" s="107"/>
      <c r="K209" s="263"/>
      <c r="L209" s="263"/>
      <c r="M209" s="263"/>
      <c r="N209" s="107"/>
      <c r="O209" s="107"/>
      <c r="P209" s="107"/>
      <c r="Q209" s="107"/>
      <c r="R209" s="107"/>
      <c r="S209" s="107"/>
    </row>
    <row r="210" spans="1:19" s="20" customFormat="1" ht="15">
      <c r="A210" s="107"/>
      <c r="B210" s="261"/>
      <c r="C210" s="262"/>
      <c r="D210" s="25"/>
      <c r="E210" s="25"/>
      <c r="F210" s="25"/>
      <c r="G210" s="25"/>
      <c r="H210" s="25"/>
      <c r="I210" s="25"/>
      <c r="J210" s="25"/>
      <c r="K210" s="86"/>
      <c r="L210" s="86"/>
      <c r="M210" s="86"/>
      <c r="N210" s="25"/>
      <c r="O210" s="25"/>
      <c r="P210" s="25"/>
      <c r="Q210" s="77"/>
      <c r="R210" s="77"/>
      <c r="S210" s="77"/>
    </row>
    <row r="211" spans="1:19" s="20" customFormat="1" ht="15">
      <c r="A211" s="107"/>
      <c r="B211" s="261"/>
      <c r="C211" s="262"/>
      <c r="D211" s="25"/>
      <c r="E211" s="25"/>
      <c r="F211" s="25"/>
      <c r="G211" s="25"/>
      <c r="H211" s="25"/>
      <c r="I211" s="25"/>
      <c r="J211" s="25"/>
      <c r="K211" s="86"/>
      <c r="L211" s="86"/>
      <c r="M211" s="86"/>
      <c r="N211" s="86"/>
      <c r="O211" s="86"/>
      <c r="P211" s="86"/>
      <c r="Q211" s="19"/>
      <c r="R211" s="19"/>
      <c r="S211" s="19"/>
    </row>
    <row r="212" spans="1:19" s="20" customFormat="1" ht="15">
      <c r="A212" s="107"/>
      <c r="B212" s="261"/>
      <c r="C212" s="262"/>
      <c r="D212" s="25"/>
      <c r="E212" s="25"/>
      <c r="F212" s="25"/>
      <c r="G212" s="25"/>
      <c r="H212" s="25"/>
      <c r="I212" s="25"/>
      <c r="J212" s="107"/>
      <c r="K212" s="263"/>
      <c r="L212" s="263"/>
      <c r="M212" s="263"/>
      <c r="N212" s="107"/>
      <c r="O212" s="107"/>
      <c r="P212" s="107"/>
      <c r="Q212" s="107"/>
      <c r="R212" s="107"/>
      <c r="S212" s="107"/>
    </row>
    <row r="213" spans="1:19" s="20" customFormat="1" ht="15">
      <c r="A213" s="107"/>
      <c r="B213" s="261"/>
      <c r="C213" s="262"/>
      <c r="D213" s="25"/>
      <c r="E213" s="25"/>
      <c r="F213" s="25"/>
      <c r="G213" s="25"/>
      <c r="H213" s="25"/>
      <c r="I213" s="25"/>
      <c r="J213" s="25"/>
      <c r="K213" s="86"/>
      <c r="L213" s="86"/>
      <c r="M213" s="86"/>
      <c r="N213" s="25"/>
      <c r="O213" s="25"/>
      <c r="P213" s="25"/>
      <c r="Q213" s="77"/>
      <c r="R213" s="77"/>
      <c r="S213" s="77"/>
    </row>
    <row r="214" spans="1:19" s="20" customFormat="1" ht="15">
      <c r="A214" s="107"/>
      <c r="B214" s="261"/>
      <c r="C214" s="262"/>
      <c r="D214" s="25"/>
      <c r="E214" s="25"/>
      <c r="F214" s="25"/>
      <c r="G214" s="25"/>
      <c r="H214" s="25"/>
      <c r="I214" s="25"/>
      <c r="J214" s="25"/>
      <c r="K214" s="86"/>
      <c r="L214" s="86"/>
      <c r="M214" s="86"/>
      <c r="N214" s="86"/>
      <c r="O214" s="86"/>
      <c r="P214" s="86"/>
      <c r="Q214" s="19"/>
      <c r="R214" s="19"/>
      <c r="S214" s="19"/>
    </row>
    <row r="215" spans="1:19" s="20" customFormat="1" ht="15">
      <c r="A215" s="107"/>
      <c r="B215" s="261"/>
      <c r="C215" s="262"/>
      <c r="D215" s="25"/>
      <c r="E215" s="25"/>
      <c r="F215" s="25"/>
      <c r="G215" s="25"/>
      <c r="H215" s="25"/>
      <c r="I215" s="25"/>
      <c r="J215" s="107"/>
      <c r="K215" s="263"/>
      <c r="L215" s="263"/>
      <c r="M215" s="263"/>
      <c r="N215" s="107"/>
      <c r="O215" s="107"/>
      <c r="P215" s="107"/>
      <c r="Q215" s="107"/>
      <c r="R215" s="107"/>
      <c r="S215" s="107"/>
    </row>
    <row r="216" spans="1:19" s="20" customFormat="1" ht="15">
      <c r="A216" s="107"/>
      <c r="B216" s="261"/>
      <c r="C216" s="262"/>
      <c r="D216" s="25"/>
      <c r="E216" s="25"/>
      <c r="F216" s="25"/>
      <c r="G216" s="25"/>
      <c r="H216" s="25"/>
      <c r="I216" s="25"/>
      <c r="J216" s="25"/>
      <c r="K216" s="86"/>
      <c r="L216" s="86"/>
      <c r="M216" s="86"/>
      <c r="N216" s="25"/>
      <c r="O216" s="25"/>
      <c r="P216" s="25"/>
      <c r="Q216" s="77"/>
      <c r="R216" s="77"/>
      <c r="S216" s="77"/>
    </row>
    <row r="217" spans="1:19" s="20" customFormat="1" ht="15">
      <c r="A217" s="107"/>
      <c r="B217" s="261"/>
      <c r="C217" s="262"/>
      <c r="D217" s="25"/>
      <c r="E217" s="25"/>
      <c r="F217" s="25"/>
      <c r="G217" s="25"/>
      <c r="H217" s="25"/>
      <c r="I217" s="25"/>
      <c r="J217" s="25"/>
      <c r="K217" s="86"/>
      <c r="L217" s="86"/>
      <c r="M217" s="86"/>
      <c r="N217" s="86"/>
      <c r="O217" s="86"/>
      <c r="P217" s="86"/>
      <c r="Q217" s="19"/>
      <c r="R217" s="19"/>
      <c r="S217" s="19"/>
    </row>
    <row r="218" spans="1:19" s="20" customFormat="1" ht="15">
      <c r="A218" s="107"/>
      <c r="B218" s="261"/>
      <c r="C218" s="262"/>
      <c r="D218" s="25"/>
      <c r="E218" s="25"/>
      <c r="F218" s="25"/>
      <c r="G218" s="25"/>
      <c r="H218" s="25"/>
      <c r="I218" s="25"/>
      <c r="J218" s="107"/>
      <c r="K218" s="263"/>
      <c r="L218" s="263"/>
      <c r="M218" s="263"/>
      <c r="N218" s="107"/>
      <c r="O218" s="107"/>
      <c r="P218" s="107"/>
      <c r="Q218" s="107"/>
      <c r="R218" s="107"/>
      <c r="S218" s="107"/>
    </row>
    <row r="219" spans="1:19" s="20" customFormat="1" ht="15">
      <c r="A219" s="107"/>
      <c r="B219" s="261"/>
      <c r="C219" s="262"/>
      <c r="D219" s="25"/>
      <c r="E219" s="25"/>
      <c r="F219" s="25"/>
      <c r="G219" s="25"/>
      <c r="H219" s="25"/>
      <c r="I219" s="25"/>
      <c r="J219" s="25"/>
      <c r="K219" s="86"/>
      <c r="L219" s="86"/>
      <c r="M219" s="86"/>
      <c r="N219" s="25"/>
      <c r="O219" s="25"/>
      <c r="P219" s="25"/>
      <c r="Q219" s="77"/>
      <c r="R219" s="77"/>
      <c r="S219" s="77"/>
    </row>
    <row r="220" spans="1:19" s="20" customFormat="1" ht="15">
      <c r="A220" s="107"/>
      <c r="B220" s="261"/>
      <c r="C220" s="262"/>
      <c r="D220" s="25"/>
      <c r="E220" s="25"/>
      <c r="F220" s="25"/>
      <c r="G220" s="25"/>
      <c r="H220" s="25"/>
      <c r="I220" s="25"/>
      <c r="J220" s="25"/>
      <c r="K220" s="86"/>
      <c r="L220" s="86"/>
      <c r="M220" s="86"/>
      <c r="N220" s="86"/>
      <c r="O220" s="86"/>
      <c r="P220" s="86"/>
      <c r="Q220" s="19"/>
      <c r="R220" s="19"/>
      <c r="S220" s="19"/>
    </row>
    <row r="221" spans="1:19" s="20" customFormat="1" ht="15">
      <c r="A221" s="107"/>
      <c r="B221" s="261"/>
      <c r="C221" s="262"/>
      <c r="D221" s="25"/>
      <c r="E221" s="25"/>
      <c r="F221" s="25"/>
      <c r="G221" s="25"/>
      <c r="H221" s="25"/>
      <c r="I221" s="25"/>
      <c r="J221" s="107"/>
      <c r="K221" s="263"/>
      <c r="L221" s="263"/>
      <c r="M221" s="263"/>
      <c r="N221" s="107"/>
      <c r="O221" s="107"/>
      <c r="P221" s="107"/>
      <c r="Q221" s="107"/>
      <c r="R221" s="107"/>
      <c r="S221" s="107"/>
    </row>
    <row r="222" spans="1:19" s="20" customFormat="1" ht="15">
      <c r="A222" s="107"/>
      <c r="B222" s="261"/>
      <c r="C222" s="262"/>
      <c r="D222" s="25"/>
      <c r="E222" s="25"/>
      <c r="F222" s="25"/>
      <c r="G222" s="25"/>
      <c r="H222" s="25"/>
      <c r="I222" s="25"/>
      <c r="J222" s="25"/>
      <c r="K222" s="86"/>
      <c r="L222" s="86"/>
      <c r="M222" s="86"/>
      <c r="N222" s="25"/>
      <c r="O222" s="25"/>
      <c r="P222" s="86"/>
      <c r="Q222" s="77"/>
      <c r="R222" s="77"/>
      <c r="S222" s="77"/>
    </row>
    <row r="223" spans="1:19" s="20" customFormat="1" ht="15">
      <c r="A223" s="107"/>
      <c r="B223" s="261"/>
      <c r="C223" s="262"/>
      <c r="D223" s="25"/>
      <c r="E223" s="25"/>
      <c r="F223" s="25"/>
      <c r="G223" s="25"/>
      <c r="H223" s="25"/>
      <c r="I223" s="25"/>
      <c r="J223" s="25"/>
      <c r="K223" s="86"/>
      <c r="L223" s="86"/>
      <c r="M223" s="86"/>
      <c r="N223" s="86"/>
      <c r="O223" s="86"/>
      <c r="P223" s="86"/>
      <c r="Q223" s="19"/>
      <c r="R223" s="19"/>
      <c r="S223" s="19"/>
    </row>
    <row r="224" spans="1:19" s="20" customFormat="1" ht="15">
      <c r="A224" s="107"/>
      <c r="B224" s="261"/>
      <c r="C224" s="262"/>
      <c r="D224" s="25"/>
      <c r="E224" s="25"/>
      <c r="F224" s="25"/>
      <c r="G224" s="25"/>
      <c r="H224" s="25"/>
      <c r="I224" s="25"/>
      <c r="J224" s="107"/>
      <c r="K224" s="263"/>
      <c r="L224" s="263"/>
      <c r="M224" s="263"/>
      <c r="N224" s="107"/>
      <c r="O224" s="107"/>
      <c r="P224" s="107"/>
      <c r="Q224" s="107"/>
      <c r="R224" s="107"/>
      <c r="S224" s="107"/>
    </row>
    <row r="225" spans="1:19" s="20" customFormat="1" ht="15">
      <c r="A225" s="107"/>
      <c r="B225" s="261"/>
      <c r="C225" s="262"/>
      <c r="D225" s="25"/>
      <c r="E225" s="25"/>
      <c r="F225" s="25"/>
      <c r="G225" s="25"/>
      <c r="H225" s="25"/>
      <c r="I225" s="25"/>
      <c r="J225" s="25"/>
      <c r="K225" s="86"/>
      <c r="L225" s="86"/>
      <c r="M225" s="86"/>
      <c r="N225" s="25"/>
      <c r="O225" s="25"/>
      <c r="P225" s="25"/>
      <c r="Q225" s="77"/>
      <c r="R225" s="77"/>
      <c r="S225" s="77"/>
    </row>
    <row r="226" spans="1:19" s="20" customFormat="1" ht="15">
      <c r="A226" s="107"/>
      <c r="B226" s="261"/>
      <c r="C226" s="262"/>
      <c r="D226" s="25"/>
      <c r="E226" s="25"/>
      <c r="F226" s="25"/>
      <c r="G226" s="25"/>
      <c r="H226" s="25"/>
      <c r="I226" s="25"/>
      <c r="J226" s="25"/>
      <c r="K226" s="86"/>
      <c r="L226" s="86"/>
      <c r="M226" s="86"/>
      <c r="N226" s="86"/>
      <c r="O226" s="86"/>
      <c r="P226" s="86"/>
      <c r="Q226" s="19"/>
      <c r="R226" s="19"/>
      <c r="S226" s="19"/>
    </row>
    <row r="227" spans="1:19" s="20" customFormat="1" ht="15">
      <c r="A227" s="107"/>
      <c r="B227" s="261"/>
      <c r="C227" s="272"/>
      <c r="D227" s="25"/>
      <c r="E227" s="25"/>
      <c r="F227" s="25"/>
      <c r="G227" s="25"/>
      <c r="H227" s="25"/>
      <c r="I227" s="25"/>
      <c r="J227" s="107"/>
      <c r="K227" s="263"/>
      <c r="L227" s="263"/>
      <c r="M227" s="263"/>
      <c r="N227" s="263"/>
      <c r="O227" s="263"/>
      <c r="P227" s="263"/>
      <c r="Q227" s="263"/>
      <c r="R227" s="263"/>
      <c r="S227" s="263"/>
    </row>
    <row r="228" spans="1:19" s="20" customFormat="1" ht="15">
      <c r="A228" s="107"/>
      <c r="B228" s="261"/>
      <c r="C228" s="272"/>
      <c r="D228" s="25"/>
      <c r="E228" s="25"/>
      <c r="F228" s="25"/>
      <c r="G228" s="25"/>
      <c r="H228" s="25"/>
      <c r="I228" s="25"/>
      <c r="J228" s="25"/>
      <c r="K228" s="86"/>
      <c r="L228" s="86"/>
      <c r="M228" s="86"/>
      <c r="N228" s="86"/>
      <c r="O228" s="86"/>
      <c r="P228" s="86"/>
      <c r="Q228" s="19"/>
      <c r="R228" s="19"/>
      <c r="S228" s="19"/>
    </row>
    <row r="229" spans="1:19" s="20" customFormat="1" ht="15">
      <c r="A229" s="107"/>
      <c r="B229" s="261"/>
      <c r="C229" s="262"/>
      <c r="D229" s="25"/>
      <c r="E229" s="25"/>
      <c r="F229" s="25"/>
      <c r="G229" s="25"/>
      <c r="H229" s="25"/>
      <c r="I229" s="25"/>
      <c r="J229" s="25"/>
      <c r="K229" s="86"/>
      <c r="L229" s="86"/>
      <c r="M229" s="86"/>
      <c r="N229" s="86"/>
      <c r="O229" s="86"/>
      <c r="P229" s="86"/>
      <c r="Q229" s="19"/>
      <c r="R229" s="19"/>
      <c r="S229" s="19"/>
    </row>
    <row r="230" spans="1:19" s="20" customFormat="1" ht="15">
      <c r="A230" s="107"/>
      <c r="B230" s="261"/>
      <c r="C230" s="262"/>
      <c r="D230" s="25"/>
      <c r="E230" s="25"/>
      <c r="F230" s="25"/>
      <c r="G230" s="25"/>
      <c r="H230" s="25"/>
      <c r="I230" s="25"/>
      <c r="J230" s="107"/>
      <c r="K230" s="263"/>
      <c r="L230" s="263"/>
      <c r="M230" s="263"/>
      <c r="N230" s="107"/>
      <c r="O230" s="107"/>
      <c r="P230" s="107"/>
      <c r="Q230" s="107"/>
      <c r="R230" s="107"/>
      <c r="S230" s="107"/>
    </row>
    <row r="231" spans="1:19" s="20" customFormat="1" ht="15">
      <c r="A231" s="107"/>
      <c r="B231" s="261"/>
      <c r="C231" s="262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77"/>
      <c r="R231" s="77"/>
      <c r="S231" s="77"/>
    </row>
    <row r="232" spans="1:19" s="20" customFormat="1" ht="15">
      <c r="A232" s="107"/>
      <c r="B232" s="261"/>
      <c r="C232" s="262"/>
      <c r="D232" s="25"/>
      <c r="E232" s="25"/>
      <c r="F232" s="25"/>
      <c r="G232" s="25"/>
      <c r="H232" s="25"/>
      <c r="I232" s="25"/>
      <c r="J232" s="25"/>
      <c r="K232" s="86"/>
      <c r="L232" s="86"/>
      <c r="M232" s="86"/>
      <c r="N232" s="86"/>
      <c r="O232" s="86"/>
      <c r="P232" s="86"/>
      <c r="Q232" s="19"/>
      <c r="R232" s="19"/>
      <c r="S232" s="19"/>
    </row>
    <row r="233" spans="1:19" s="20" customFormat="1" ht="15">
      <c r="A233" s="107"/>
      <c r="B233" s="261"/>
      <c r="C233" s="272"/>
      <c r="D233" s="25"/>
      <c r="E233" s="25"/>
      <c r="F233" s="25"/>
      <c r="G233" s="25"/>
      <c r="H233" s="25"/>
      <c r="I233" s="25"/>
      <c r="J233" s="107"/>
      <c r="K233" s="263"/>
      <c r="L233" s="263"/>
      <c r="M233" s="263"/>
      <c r="N233" s="263"/>
      <c r="O233" s="263"/>
      <c r="P233" s="263"/>
      <c r="Q233" s="263"/>
      <c r="R233" s="263"/>
      <c r="S233" s="263"/>
    </row>
    <row r="234" spans="1:19" s="20" customFormat="1" ht="15">
      <c r="A234" s="107"/>
      <c r="B234" s="261"/>
      <c r="C234" s="272"/>
      <c r="D234" s="25"/>
      <c r="E234" s="25"/>
      <c r="F234" s="25"/>
      <c r="G234" s="25"/>
      <c r="H234" s="25"/>
      <c r="I234" s="25"/>
      <c r="J234" s="25"/>
      <c r="K234" s="86"/>
      <c r="L234" s="86"/>
      <c r="M234" s="86"/>
      <c r="N234" s="86"/>
      <c r="O234" s="86"/>
      <c r="P234" s="86"/>
      <c r="Q234" s="19"/>
      <c r="R234" s="19"/>
      <c r="S234" s="19"/>
    </row>
    <row r="235" spans="1:19" s="20" customFormat="1" ht="15">
      <c r="A235" s="107"/>
      <c r="B235" s="261"/>
      <c r="C235" s="262"/>
      <c r="D235" s="25"/>
      <c r="E235" s="25"/>
      <c r="F235" s="25"/>
      <c r="G235" s="25"/>
      <c r="H235" s="25"/>
      <c r="I235" s="25"/>
      <c r="J235" s="25"/>
      <c r="K235" s="86"/>
      <c r="L235" s="86"/>
      <c r="M235" s="86"/>
      <c r="N235" s="86"/>
      <c r="O235" s="86"/>
      <c r="P235" s="86"/>
      <c r="Q235" s="19"/>
      <c r="R235" s="19"/>
      <c r="S235" s="19"/>
    </row>
    <row r="236" spans="1:19" s="20" customFormat="1" ht="15">
      <c r="A236" s="107"/>
      <c r="B236" s="261"/>
      <c r="C236" s="262"/>
      <c r="D236" s="25"/>
      <c r="E236" s="25"/>
      <c r="F236" s="25"/>
      <c r="G236" s="25"/>
      <c r="H236" s="25"/>
      <c r="I236" s="25"/>
      <c r="J236" s="107"/>
      <c r="K236" s="263"/>
      <c r="L236" s="263"/>
      <c r="M236" s="263"/>
      <c r="N236" s="107"/>
      <c r="O236" s="107"/>
      <c r="P236" s="107"/>
      <c r="Q236" s="107"/>
      <c r="R236" s="107"/>
      <c r="S236" s="107"/>
    </row>
    <row r="237" spans="1:19" s="20" customFormat="1" ht="15">
      <c r="A237" s="107"/>
      <c r="B237" s="261"/>
      <c r="C237" s="262"/>
      <c r="D237" s="25"/>
      <c r="E237" s="25"/>
      <c r="F237" s="25"/>
      <c r="G237" s="25"/>
      <c r="H237" s="25"/>
      <c r="I237" s="25"/>
      <c r="J237" s="25"/>
      <c r="K237" s="86"/>
      <c r="L237" s="86"/>
      <c r="M237" s="86"/>
      <c r="N237" s="25"/>
      <c r="O237" s="25"/>
      <c r="P237" s="25"/>
      <c r="Q237" s="77"/>
      <c r="R237" s="77"/>
      <c r="S237" s="77"/>
    </row>
    <row r="238" spans="1:19" s="20" customFormat="1" ht="15">
      <c r="A238" s="107"/>
      <c r="B238" s="261"/>
      <c r="C238" s="262"/>
      <c r="D238" s="25"/>
      <c r="E238" s="25"/>
      <c r="F238" s="25"/>
      <c r="G238" s="25"/>
      <c r="H238" s="25"/>
      <c r="I238" s="25"/>
      <c r="J238" s="25"/>
      <c r="K238" s="86"/>
      <c r="L238" s="86"/>
      <c r="M238" s="86"/>
      <c r="N238" s="86"/>
      <c r="O238" s="86"/>
      <c r="P238" s="86"/>
      <c r="Q238" s="19"/>
      <c r="R238" s="19"/>
      <c r="S238" s="19"/>
    </row>
    <row r="239" spans="1:19" s="20" customFormat="1" ht="15">
      <c r="A239" s="107"/>
      <c r="B239" s="261"/>
      <c r="C239" s="262"/>
      <c r="D239" s="25"/>
      <c r="E239" s="25"/>
      <c r="F239" s="25"/>
      <c r="G239" s="25"/>
      <c r="H239" s="25"/>
      <c r="I239" s="25"/>
      <c r="J239" s="107"/>
      <c r="K239" s="263"/>
      <c r="L239" s="263"/>
      <c r="M239" s="263"/>
      <c r="N239" s="107"/>
      <c r="O239" s="107"/>
      <c r="P239" s="107"/>
      <c r="Q239" s="107"/>
      <c r="R239" s="107"/>
      <c r="S239" s="107"/>
    </row>
    <row r="240" spans="1:19" s="20" customFormat="1" ht="15">
      <c r="A240" s="107"/>
      <c r="B240" s="261"/>
      <c r="C240" s="262"/>
      <c r="D240" s="25"/>
      <c r="E240" s="25"/>
      <c r="F240" s="25"/>
      <c r="G240" s="25"/>
      <c r="H240" s="25"/>
      <c r="I240" s="25"/>
      <c r="J240" s="25"/>
      <c r="K240" s="86"/>
      <c r="L240" s="86"/>
      <c r="M240" s="86"/>
      <c r="N240" s="25"/>
      <c r="O240" s="25"/>
      <c r="P240" s="25"/>
      <c r="Q240" s="77"/>
      <c r="R240" s="77"/>
      <c r="S240" s="77"/>
    </row>
    <row r="241" spans="1:19" s="20" customFormat="1" ht="15">
      <c r="A241" s="107"/>
      <c r="B241" s="261"/>
      <c r="C241" s="262"/>
      <c r="D241" s="25"/>
      <c r="E241" s="25"/>
      <c r="F241" s="25"/>
      <c r="G241" s="25"/>
      <c r="H241" s="25"/>
      <c r="I241" s="25"/>
      <c r="J241" s="25"/>
      <c r="K241" s="86"/>
      <c r="L241" s="86"/>
      <c r="M241" s="86"/>
      <c r="N241" s="86"/>
      <c r="O241" s="86"/>
      <c r="P241" s="86"/>
      <c r="Q241" s="19"/>
      <c r="R241" s="19"/>
      <c r="S241" s="19"/>
    </row>
    <row r="242" spans="1:19" s="20" customFormat="1" ht="15">
      <c r="A242" s="107"/>
      <c r="B242" s="261"/>
      <c r="C242" s="262"/>
      <c r="D242" s="25"/>
      <c r="E242" s="25"/>
      <c r="F242" s="25"/>
      <c r="G242" s="25"/>
      <c r="H242" s="25"/>
      <c r="I242" s="25"/>
      <c r="J242" s="107"/>
      <c r="K242" s="263"/>
      <c r="L242" s="263"/>
      <c r="M242" s="263"/>
      <c r="N242" s="107"/>
      <c r="O242" s="107"/>
      <c r="P242" s="107"/>
      <c r="Q242" s="107"/>
      <c r="R242" s="107"/>
      <c r="S242" s="107"/>
    </row>
    <row r="243" spans="1:19" s="20" customFormat="1" ht="15">
      <c r="A243" s="107"/>
      <c r="B243" s="261"/>
      <c r="C243" s="262"/>
      <c r="D243" s="25"/>
      <c r="E243" s="25"/>
      <c r="F243" s="25"/>
      <c r="G243" s="25"/>
      <c r="H243" s="25"/>
      <c r="I243" s="25"/>
      <c r="J243" s="25"/>
      <c r="K243" s="86"/>
      <c r="L243" s="86"/>
      <c r="M243" s="86"/>
      <c r="N243" s="25"/>
      <c r="O243" s="25"/>
      <c r="P243" s="25"/>
      <c r="Q243" s="77"/>
      <c r="R243" s="77"/>
      <c r="S243" s="77"/>
    </row>
    <row r="244" spans="1:19" s="20" customFormat="1" ht="15">
      <c r="A244" s="107"/>
      <c r="B244" s="261"/>
      <c r="C244" s="262"/>
      <c r="D244" s="25"/>
      <c r="E244" s="25"/>
      <c r="F244" s="25"/>
      <c r="G244" s="25"/>
      <c r="H244" s="25"/>
      <c r="I244" s="25"/>
      <c r="J244" s="25"/>
      <c r="K244" s="86"/>
      <c r="L244" s="86"/>
      <c r="M244" s="86"/>
      <c r="N244" s="86"/>
      <c r="O244" s="86"/>
      <c r="P244" s="86"/>
      <c r="Q244" s="19"/>
      <c r="R244" s="19"/>
      <c r="S244" s="19"/>
    </row>
    <row r="245" spans="1:19" s="20" customFormat="1" ht="15">
      <c r="A245" s="271"/>
      <c r="B245" s="261"/>
      <c r="C245" s="317"/>
      <c r="D245" s="317"/>
      <c r="E245" s="317"/>
      <c r="F245" s="317"/>
      <c r="G245" s="317"/>
      <c r="H245" s="317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</row>
    <row r="246" spans="1:19" s="20" customFormat="1" ht="15">
      <c r="A246" s="107"/>
      <c r="B246" s="261"/>
      <c r="C246" s="272"/>
      <c r="D246" s="25"/>
      <c r="E246" s="25"/>
      <c r="F246" s="25"/>
      <c r="G246" s="25"/>
      <c r="H246" s="25"/>
      <c r="I246" s="25"/>
      <c r="J246" s="107"/>
      <c r="K246" s="263"/>
      <c r="L246" s="263"/>
      <c r="M246" s="263"/>
      <c r="N246" s="263"/>
      <c r="O246" s="263"/>
      <c r="P246" s="263"/>
      <c r="Q246" s="263"/>
      <c r="R246" s="263"/>
      <c r="S246" s="263"/>
    </row>
    <row r="247" spans="1:19" s="20" customFormat="1" ht="15">
      <c r="A247" s="107"/>
      <c r="B247" s="261"/>
      <c r="C247" s="272"/>
      <c r="D247" s="25"/>
      <c r="E247" s="25"/>
      <c r="F247" s="25"/>
      <c r="G247" s="25"/>
      <c r="H247" s="25"/>
      <c r="I247" s="25"/>
      <c r="J247" s="25"/>
      <c r="K247" s="86"/>
      <c r="L247" s="86"/>
      <c r="M247" s="86"/>
      <c r="N247" s="86"/>
      <c r="O247" s="86"/>
      <c r="P247" s="86"/>
      <c r="Q247" s="19"/>
      <c r="R247" s="19"/>
      <c r="S247" s="19"/>
    </row>
    <row r="248" spans="1:19" s="20" customFormat="1" ht="15">
      <c r="A248" s="107"/>
      <c r="B248" s="261"/>
      <c r="C248" s="262"/>
      <c r="D248" s="25"/>
      <c r="E248" s="25"/>
      <c r="F248" s="25"/>
      <c r="G248" s="25"/>
      <c r="H248" s="25"/>
      <c r="I248" s="25"/>
      <c r="J248" s="25"/>
      <c r="K248" s="86"/>
      <c r="L248" s="86"/>
      <c r="M248" s="86"/>
      <c r="N248" s="86"/>
      <c r="O248" s="86"/>
      <c r="P248" s="86"/>
      <c r="Q248" s="19"/>
      <c r="R248" s="19"/>
      <c r="S248" s="19"/>
    </row>
    <row r="249" spans="1:19" s="20" customFormat="1" ht="15">
      <c r="A249" s="107"/>
      <c r="B249" s="261"/>
      <c r="C249" s="262"/>
      <c r="D249" s="25"/>
      <c r="E249" s="25"/>
      <c r="F249" s="25"/>
      <c r="G249" s="25"/>
      <c r="H249" s="25"/>
      <c r="I249" s="25"/>
      <c r="J249" s="107"/>
      <c r="K249" s="263"/>
      <c r="L249" s="263"/>
      <c r="M249" s="263"/>
      <c r="N249" s="107"/>
      <c r="O249" s="107"/>
      <c r="P249" s="107"/>
      <c r="Q249" s="107"/>
      <c r="R249" s="107"/>
      <c r="S249" s="107"/>
    </row>
    <row r="250" spans="1:19" s="20" customFormat="1" ht="15">
      <c r="A250" s="107"/>
      <c r="B250" s="261"/>
      <c r="C250" s="262"/>
      <c r="D250" s="25"/>
      <c r="E250" s="25"/>
      <c r="F250" s="25"/>
      <c r="G250" s="25"/>
      <c r="H250" s="25"/>
      <c r="I250" s="25"/>
      <c r="J250" s="25"/>
      <c r="K250" s="86"/>
      <c r="L250" s="86"/>
      <c r="M250" s="86"/>
      <c r="N250" s="25"/>
      <c r="O250" s="25"/>
      <c r="P250" s="25"/>
      <c r="Q250" s="77"/>
      <c r="R250" s="77"/>
      <c r="S250" s="77"/>
    </row>
    <row r="251" spans="1:19" s="20" customFormat="1" ht="15">
      <c r="A251" s="107"/>
      <c r="B251" s="261"/>
      <c r="C251" s="262"/>
      <c r="D251" s="25"/>
      <c r="E251" s="25"/>
      <c r="F251" s="25"/>
      <c r="G251" s="25"/>
      <c r="H251" s="25"/>
      <c r="I251" s="25"/>
      <c r="J251" s="25"/>
      <c r="K251" s="86"/>
      <c r="L251" s="86"/>
      <c r="M251" s="86"/>
      <c r="N251" s="86"/>
      <c r="O251" s="86"/>
      <c r="P251" s="86"/>
      <c r="Q251" s="19"/>
      <c r="R251" s="19"/>
      <c r="S251" s="19"/>
    </row>
    <row r="252" spans="1:19" s="20" customFormat="1" ht="15">
      <c r="A252" s="107"/>
      <c r="B252" s="261"/>
      <c r="C252" s="262"/>
      <c r="D252" s="25"/>
      <c r="E252" s="25"/>
      <c r="F252" s="25"/>
      <c r="G252" s="25"/>
      <c r="H252" s="25"/>
      <c r="I252" s="25"/>
      <c r="J252" s="107"/>
      <c r="K252" s="263"/>
      <c r="L252" s="263"/>
      <c r="M252" s="263"/>
      <c r="N252" s="107"/>
      <c r="O252" s="107"/>
      <c r="P252" s="107"/>
      <c r="Q252" s="107"/>
      <c r="R252" s="107"/>
      <c r="S252" s="107"/>
    </row>
    <row r="253" spans="1:19" s="20" customFormat="1" ht="15">
      <c r="A253" s="107"/>
      <c r="B253" s="261"/>
      <c r="C253" s="262"/>
      <c r="D253" s="25"/>
      <c r="E253" s="25"/>
      <c r="F253" s="25"/>
      <c r="G253" s="25"/>
      <c r="H253" s="25"/>
      <c r="I253" s="25"/>
      <c r="J253" s="25"/>
      <c r="K253" s="86"/>
      <c r="L253" s="86"/>
      <c r="M253" s="86"/>
      <c r="N253" s="25"/>
      <c r="O253" s="25"/>
      <c r="P253" s="25"/>
      <c r="Q253" s="77"/>
      <c r="R253" s="77"/>
      <c r="S253" s="77"/>
    </row>
    <row r="254" spans="1:19" s="20" customFormat="1" ht="15">
      <c r="A254" s="107"/>
      <c r="B254" s="261"/>
      <c r="C254" s="262"/>
      <c r="D254" s="25"/>
      <c r="E254" s="25"/>
      <c r="F254" s="25"/>
      <c r="G254" s="25"/>
      <c r="H254" s="25"/>
      <c r="I254" s="25"/>
      <c r="J254" s="25"/>
      <c r="K254" s="86"/>
      <c r="L254" s="86"/>
      <c r="M254" s="86"/>
      <c r="N254" s="86"/>
      <c r="O254" s="86"/>
      <c r="P254" s="86"/>
      <c r="Q254" s="19"/>
      <c r="R254" s="19"/>
      <c r="S254" s="19"/>
    </row>
    <row r="255" spans="1:19" s="274" customFormat="1" ht="14.25">
      <c r="A255" s="318"/>
      <c r="B255" s="318"/>
      <c r="C255" s="318"/>
      <c r="D255" s="318"/>
      <c r="E255" s="318"/>
      <c r="F255" s="318"/>
      <c r="G255" s="318"/>
      <c r="H255" s="318"/>
      <c r="I255" s="107"/>
      <c r="J255" s="107"/>
      <c r="K255" s="263"/>
      <c r="L255" s="263"/>
      <c r="M255" s="263"/>
      <c r="N255" s="107"/>
      <c r="O255" s="107"/>
      <c r="P255" s="107"/>
      <c r="Q255" s="107"/>
      <c r="R255" s="107"/>
      <c r="S255" s="107"/>
    </row>
    <row r="256" spans="1:19" s="274" customFormat="1" ht="15">
      <c r="A256" s="318"/>
      <c r="B256" s="318"/>
      <c r="C256" s="318"/>
      <c r="D256" s="318"/>
      <c r="E256" s="318"/>
      <c r="F256" s="318"/>
      <c r="G256" s="318"/>
      <c r="H256" s="318"/>
      <c r="I256" s="107"/>
      <c r="J256" s="25"/>
      <c r="K256" s="86"/>
      <c r="L256" s="86"/>
      <c r="M256" s="86"/>
      <c r="N256" s="25"/>
      <c r="O256" s="25"/>
      <c r="P256" s="25"/>
      <c r="Q256" s="77"/>
      <c r="R256" s="77"/>
      <c r="S256" s="77"/>
    </row>
    <row r="257" spans="1:19" s="274" customFormat="1" ht="15">
      <c r="A257" s="318"/>
      <c r="B257" s="318"/>
      <c r="C257" s="318"/>
      <c r="D257" s="318"/>
      <c r="E257" s="318"/>
      <c r="F257" s="318"/>
      <c r="G257" s="318"/>
      <c r="H257" s="318"/>
      <c r="I257" s="107"/>
      <c r="J257" s="25"/>
      <c r="K257" s="86"/>
      <c r="L257" s="86"/>
      <c r="M257" s="86"/>
      <c r="N257" s="86"/>
      <c r="O257" s="86"/>
      <c r="P257" s="86"/>
      <c r="Q257" s="19"/>
      <c r="R257" s="19"/>
      <c r="S257" s="19"/>
    </row>
    <row r="258" spans="1:16" s="20" customFormat="1" ht="15">
      <c r="A258" s="107"/>
      <c r="B258" s="261"/>
      <c r="C258" s="262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5">
      <c r="A259" s="275"/>
      <c r="C259" s="277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</row>
    <row r="260" spans="1:16" ht="15">
      <c r="A260" s="275"/>
      <c r="C260" s="277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</row>
    <row r="261" spans="1:16" ht="15">
      <c r="A261" s="275"/>
      <c r="C261" s="277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</row>
    <row r="262" spans="1:16" ht="15">
      <c r="A262" s="275"/>
      <c r="C262" s="277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</row>
    <row r="263" spans="1:16" ht="15">
      <c r="A263" s="275"/>
      <c r="C263" s="277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</row>
    <row r="264" spans="1:16" ht="15">
      <c r="A264" s="275"/>
      <c r="C264" s="277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</row>
    <row r="265" spans="1:16" ht="15">
      <c r="A265" s="275"/>
      <c r="C265" s="277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</row>
    <row r="266" spans="1:16" ht="15">
      <c r="A266" s="275"/>
      <c r="C266" s="277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</row>
    <row r="267" spans="1:16" ht="15">
      <c r="A267" s="275"/>
      <c r="C267" s="277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</row>
    <row r="268" spans="1:16" ht="15">
      <c r="A268" s="275"/>
      <c r="C268" s="277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</row>
    <row r="269" spans="1:16" ht="15">
      <c r="A269" s="275"/>
      <c r="C269" s="277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</row>
    <row r="270" spans="1:16" ht="15">
      <c r="A270" s="275"/>
      <c r="C270" s="277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</row>
    <row r="271" spans="1:16" ht="15">
      <c r="A271" s="275"/>
      <c r="C271" s="277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</row>
    <row r="272" spans="1:16" ht="15">
      <c r="A272" s="275"/>
      <c r="C272" s="277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</row>
    <row r="273" spans="1:16" ht="15">
      <c r="A273" s="275"/>
      <c r="C273" s="277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</row>
    <row r="274" spans="1:16" ht="15">
      <c r="A274" s="275"/>
      <c r="C274" s="277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</row>
    <row r="275" spans="1:16" ht="15">
      <c r="A275" s="275"/>
      <c r="C275" s="277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</row>
    <row r="276" spans="1:16" ht="15">
      <c r="A276" s="275"/>
      <c r="C276" s="277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</row>
    <row r="277" spans="1:16" ht="15">
      <c r="A277" s="275"/>
      <c r="C277" s="277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</row>
    <row r="278" spans="1:16" ht="15">
      <c r="A278" s="275"/>
      <c r="C278" s="277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</row>
    <row r="279" spans="1:16" ht="15">
      <c r="A279" s="275"/>
      <c r="C279" s="277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</row>
    <row r="280" spans="1:16" ht="15">
      <c r="A280" s="275"/>
      <c r="C280" s="277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</row>
    <row r="281" spans="1:16" ht="15">
      <c r="A281" s="275"/>
      <c r="C281" s="277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</row>
    <row r="282" spans="1:16" ht="15">
      <c r="A282" s="275"/>
      <c r="C282" s="277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</row>
    <row r="283" spans="1:16" ht="15">
      <c r="A283" s="275"/>
      <c r="C283" s="277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</row>
    <row r="284" spans="1:16" ht="15">
      <c r="A284" s="275"/>
      <c r="C284" s="277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</row>
    <row r="285" spans="1:16" ht="15">
      <c r="A285" s="275"/>
      <c r="C285" s="277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</row>
    <row r="286" spans="1:16" ht="15">
      <c r="A286" s="275"/>
      <c r="C286" s="277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</row>
    <row r="287" spans="1:16" ht="15">
      <c r="A287" s="275"/>
      <c r="C287" s="277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</row>
    <row r="288" spans="1:16" ht="15">
      <c r="A288" s="275"/>
      <c r="C288" s="277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</row>
    <row r="289" spans="1:16" ht="15">
      <c r="A289" s="275"/>
      <c r="C289" s="277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</row>
    <row r="290" spans="1:16" ht="15">
      <c r="A290" s="275"/>
      <c r="C290" s="277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</row>
    <row r="291" spans="1:16" ht="15">
      <c r="A291" s="275"/>
      <c r="C291" s="277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</row>
    <row r="292" spans="1:16" ht="15">
      <c r="A292" s="275"/>
      <c r="C292" s="277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</row>
    <row r="293" spans="1:16" ht="15">
      <c r="A293" s="275"/>
      <c r="C293" s="277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</row>
    <row r="294" spans="1:16" ht="15">
      <c r="A294" s="275"/>
      <c r="C294" s="277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</row>
    <row r="295" spans="1:16" ht="15">
      <c r="A295" s="275"/>
      <c r="C295" s="277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</row>
    <row r="296" spans="1:16" ht="15">
      <c r="A296" s="275"/>
      <c r="C296" s="277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</row>
    <row r="297" spans="1:16" ht="15">
      <c r="A297" s="275"/>
      <c r="C297" s="277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</row>
    <row r="298" spans="1:16" ht="15">
      <c r="A298" s="275"/>
      <c r="C298" s="277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</row>
    <row r="299" spans="1:16" ht="15">
      <c r="A299" s="275"/>
      <c r="C299" s="277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</row>
    <row r="300" spans="1:16" ht="15">
      <c r="A300" s="275"/>
      <c r="C300" s="277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</row>
    <row r="301" spans="1:16" ht="15">
      <c r="A301" s="275"/>
      <c r="C301" s="277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</row>
    <row r="302" spans="1:16" ht="15">
      <c r="A302" s="275"/>
      <c r="C302" s="277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</row>
    <row r="303" spans="1:16" ht="15">
      <c r="A303" s="275"/>
      <c r="C303" s="277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</row>
    <row r="304" spans="1:16" ht="15">
      <c r="A304" s="275"/>
      <c r="C304" s="277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</row>
    <row r="305" spans="1:16" ht="15">
      <c r="A305" s="275"/>
      <c r="C305" s="277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</row>
    <row r="306" spans="1:16" ht="15">
      <c r="A306" s="275"/>
      <c r="C306" s="277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</row>
    <row r="307" spans="1:16" ht="15">
      <c r="A307" s="275"/>
      <c r="C307" s="277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</row>
    <row r="308" spans="1:16" ht="15">
      <c r="A308" s="275"/>
      <c r="C308" s="277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</row>
    <row r="309" spans="1:16" ht="15">
      <c r="A309" s="275"/>
      <c r="C309" s="277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</row>
    <row r="310" spans="1:16" ht="15">
      <c r="A310" s="275"/>
      <c r="C310" s="277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</row>
    <row r="311" spans="1:16" ht="15">
      <c r="A311" s="275"/>
      <c r="C311" s="277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</row>
    <row r="312" spans="1:16" ht="15">
      <c r="A312" s="275"/>
      <c r="C312" s="277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</row>
    <row r="313" spans="1:16" ht="15">
      <c r="A313" s="275"/>
      <c r="C313" s="277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</row>
    <row r="314" spans="1:16" ht="15">
      <c r="A314" s="275"/>
      <c r="C314" s="277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ht="15">
      <c r="A315" s="275"/>
      <c r="C315" s="277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</row>
    <row r="316" spans="1:16" ht="15">
      <c r="A316" s="275"/>
      <c r="C316" s="277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</row>
    <row r="317" spans="1:16" ht="15">
      <c r="A317" s="275"/>
      <c r="C317" s="277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</row>
    <row r="318" spans="1:16" ht="15">
      <c r="A318" s="275"/>
      <c r="C318" s="277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</row>
    <row r="319" spans="1:16" ht="15">
      <c r="A319" s="275"/>
      <c r="C319" s="277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</row>
    <row r="320" spans="1:16" ht="15">
      <c r="A320" s="275"/>
      <c r="C320" s="277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</row>
    <row r="321" spans="1:16" ht="15">
      <c r="A321" s="275"/>
      <c r="C321" s="277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</row>
    <row r="322" spans="1:16" ht="15">
      <c r="A322" s="275"/>
      <c r="C322" s="277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</row>
    <row r="323" spans="1:16" ht="15">
      <c r="A323" s="275"/>
      <c r="C323" s="277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</row>
    <row r="324" spans="1:16" ht="15">
      <c r="A324" s="275"/>
      <c r="C324" s="277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</row>
    <row r="325" spans="1:16" ht="15">
      <c r="A325" s="275"/>
      <c r="C325" s="277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</row>
    <row r="326" spans="1:16" ht="15">
      <c r="A326" s="275"/>
      <c r="C326" s="277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</row>
    <row r="327" spans="1:16" ht="15">
      <c r="A327" s="275"/>
      <c r="C327" s="277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</row>
    <row r="328" spans="1:16" ht="15">
      <c r="A328" s="275"/>
      <c r="C328" s="277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</row>
    <row r="329" spans="1:16" ht="15">
      <c r="A329" s="275"/>
      <c r="C329" s="277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</row>
    <row r="330" spans="1:16" ht="15">
      <c r="A330" s="275"/>
      <c r="C330" s="277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</row>
    <row r="331" spans="1:16" ht="15">
      <c r="A331" s="275"/>
      <c r="C331" s="277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</row>
    <row r="332" spans="1:16" ht="15">
      <c r="A332" s="275"/>
      <c r="C332" s="277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</row>
    <row r="333" spans="1:16" ht="15">
      <c r="A333" s="275"/>
      <c r="C333" s="277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</row>
    <row r="334" spans="1:16" ht="15">
      <c r="A334" s="275"/>
      <c r="C334" s="277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</row>
    <row r="335" spans="1:16" ht="15">
      <c r="A335" s="275"/>
      <c r="C335" s="277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</row>
    <row r="336" spans="1:16" ht="15">
      <c r="A336" s="275"/>
      <c r="C336" s="277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</row>
    <row r="337" spans="1:16" ht="15">
      <c r="A337" s="275"/>
      <c r="C337" s="277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</row>
    <row r="338" spans="1:16" ht="15">
      <c r="A338" s="275"/>
      <c r="C338" s="277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</row>
    <row r="339" spans="1:16" ht="15">
      <c r="A339" s="275"/>
      <c r="C339" s="277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</row>
    <row r="340" spans="1:16" ht="15">
      <c r="A340" s="275"/>
      <c r="C340" s="277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</row>
    <row r="341" spans="1:16" ht="15">
      <c r="A341" s="275"/>
      <c r="C341" s="277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</row>
    <row r="342" spans="1:16" ht="15">
      <c r="A342" s="275"/>
      <c r="C342" s="277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</row>
    <row r="343" spans="1:16" ht="15">
      <c r="A343" s="275"/>
      <c r="C343" s="277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</row>
    <row r="344" spans="1:16" ht="15">
      <c r="A344" s="275"/>
      <c r="C344" s="277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</row>
    <row r="345" spans="1:16" ht="15">
      <c r="A345" s="275"/>
      <c r="C345" s="277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</row>
    <row r="346" spans="1:16" ht="15">
      <c r="A346" s="275"/>
      <c r="C346" s="277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</row>
    <row r="347" spans="1:16" ht="15">
      <c r="A347" s="275"/>
      <c r="C347" s="277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</row>
    <row r="348" spans="1:16" ht="15">
      <c r="A348" s="275"/>
      <c r="C348" s="277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</row>
    <row r="349" spans="1:16" ht="15">
      <c r="A349" s="275"/>
      <c r="C349" s="277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</row>
    <row r="350" spans="1:16" ht="15">
      <c r="A350" s="275"/>
      <c r="C350" s="277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</row>
    <row r="351" spans="1:16" ht="15">
      <c r="A351" s="275"/>
      <c r="C351" s="277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</row>
    <row r="352" spans="1:16" ht="15">
      <c r="A352" s="275"/>
      <c r="C352" s="277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</row>
    <row r="353" spans="1:16" ht="15">
      <c r="A353" s="275"/>
      <c r="C353" s="277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</row>
    <row r="354" spans="1:16" ht="15">
      <c r="A354" s="275"/>
      <c r="C354" s="277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</row>
    <row r="355" spans="1:16" ht="15">
      <c r="A355" s="275"/>
      <c r="C355" s="277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</row>
    <row r="356" spans="1:16" ht="15">
      <c r="A356" s="275"/>
      <c r="C356" s="277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</row>
    <row r="357" spans="1:16" ht="15">
      <c r="A357" s="275"/>
      <c r="C357" s="277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</row>
    <row r="358" spans="1:16" ht="15">
      <c r="A358" s="275"/>
      <c r="C358" s="277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</row>
    <row r="359" spans="1:16" ht="15">
      <c r="A359" s="275"/>
      <c r="C359" s="277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</row>
    <row r="360" spans="1:16" ht="15">
      <c r="A360" s="275"/>
      <c r="C360" s="277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</row>
    <row r="361" spans="1:16" ht="15">
      <c r="A361" s="275"/>
      <c r="C361" s="277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</row>
    <row r="362" spans="1:16" ht="15">
      <c r="A362" s="275"/>
      <c r="C362" s="277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</row>
    <row r="363" spans="1:16" ht="15">
      <c r="A363" s="275"/>
      <c r="C363" s="277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</row>
    <row r="364" spans="1:16" ht="15">
      <c r="A364" s="275"/>
      <c r="C364" s="277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</row>
    <row r="365" spans="1:16" ht="15">
      <c r="A365" s="275"/>
      <c r="C365" s="277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</row>
    <row r="366" spans="1:16" ht="15">
      <c r="A366" s="275"/>
      <c r="C366" s="277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</row>
    <row r="367" spans="1:16" ht="15">
      <c r="A367" s="275"/>
      <c r="C367" s="277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</row>
    <row r="368" spans="1:16" ht="15">
      <c r="A368" s="275"/>
      <c r="C368" s="277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</row>
    <row r="369" spans="1:16" ht="15">
      <c r="A369" s="275"/>
      <c r="C369" s="277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</row>
    <row r="370" spans="1:16" ht="15">
      <c r="A370" s="275"/>
      <c r="C370" s="277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</row>
    <row r="371" spans="1:16" ht="15">
      <c r="A371" s="275"/>
      <c r="C371" s="277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</row>
    <row r="372" spans="1:16" ht="15">
      <c r="A372" s="275"/>
      <c r="C372" s="277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</row>
    <row r="373" spans="1:16" ht="15">
      <c r="A373" s="275"/>
      <c r="C373" s="277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</row>
    <row r="374" spans="1:16" ht="15">
      <c r="A374" s="275"/>
      <c r="C374" s="277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</row>
    <row r="375" spans="1:16" ht="15">
      <c r="A375" s="275"/>
      <c r="C375" s="277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</row>
    <row r="376" spans="1:16" ht="15">
      <c r="A376" s="275"/>
      <c r="C376" s="277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</row>
    <row r="377" spans="1:16" ht="15">
      <c r="A377" s="275"/>
      <c r="C377" s="277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</row>
    <row r="378" spans="1:16" ht="15">
      <c r="A378" s="275"/>
      <c r="C378" s="277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</row>
    <row r="379" spans="1:16" ht="15">
      <c r="A379" s="275"/>
      <c r="C379" s="277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</row>
    <row r="380" spans="1:16" ht="15">
      <c r="A380" s="275"/>
      <c r="C380" s="277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</row>
    <row r="381" spans="1:16" ht="15">
      <c r="A381" s="275"/>
      <c r="C381" s="277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</row>
    <row r="382" spans="1:16" ht="15">
      <c r="A382" s="275"/>
      <c r="C382" s="277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</row>
    <row r="383" spans="1:16" ht="15">
      <c r="A383" s="275"/>
      <c r="C383" s="277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</row>
    <row r="384" spans="1:16" ht="15">
      <c r="A384" s="275"/>
      <c r="C384" s="277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</row>
  </sheetData>
  <sheetProtection/>
  <mergeCells count="49">
    <mergeCell ref="K127:N127"/>
    <mergeCell ref="C193:H193"/>
    <mergeCell ref="C245:H245"/>
    <mergeCell ref="A255:H257"/>
    <mergeCell ref="O115:O116"/>
    <mergeCell ref="H115:H116"/>
    <mergeCell ref="I115:I116"/>
    <mergeCell ref="J115:J116"/>
    <mergeCell ref="A115:C116"/>
    <mergeCell ref="D115:D116"/>
    <mergeCell ref="E115:E116"/>
    <mergeCell ref="F115:F116"/>
    <mergeCell ref="G115:G116"/>
    <mergeCell ref="P115:P116"/>
    <mergeCell ref="K120:N120"/>
    <mergeCell ref="K121:N121"/>
    <mergeCell ref="K124:M124"/>
    <mergeCell ref="K123:N123"/>
    <mergeCell ref="K115:K116"/>
    <mergeCell ref="L115:L116"/>
    <mergeCell ref="M115:M116"/>
    <mergeCell ref="N115:N116"/>
    <mergeCell ref="A7:P7"/>
    <mergeCell ref="A12:A19"/>
    <mergeCell ref="B12:B19"/>
    <mergeCell ref="C12:C19"/>
    <mergeCell ref="D12:D19"/>
    <mergeCell ref="E12:P12"/>
    <mergeCell ref="F13:M13"/>
    <mergeCell ref="O13:P13"/>
    <mergeCell ref="G14:H14"/>
    <mergeCell ref="E15:E19"/>
    <mergeCell ref="I16:I19"/>
    <mergeCell ref="M16:M19"/>
    <mergeCell ref="F17:F19"/>
    <mergeCell ref="J17:J19"/>
    <mergeCell ref="O17:O19"/>
    <mergeCell ref="G18:G19"/>
    <mergeCell ref="N15:N19"/>
    <mergeCell ref="A8:P8"/>
    <mergeCell ref="A9:P9"/>
    <mergeCell ref="A10:P11"/>
    <mergeCell ref="A1:N5"/>
    <mergeCell ref="O1:P1"/>
    <mergeCell ref="O2:P2"/>
    <mergeCell ref="O3:P3"/>
    <mergeCell ref="O4:P4"/>
    <mergeCell ref="O5:P5"/>
    <mergeCell ref="A6:P6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scale="54" r:id="rId1"/>
  <headerFooter>
    <oddFooter>&amp;C&amp;P</oddFooter>
  </headerFooter>
  <rowBreaks count="4" manualBreakCount="4">
    <brk id="50" max="255" man="1"/>
    <brk id="90" max="255" man="1"/>
    <brk id="126" max="255" man="1"/>
    <brk id="1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VIII/62/2011 - zał. Nr 2 - wydatki</dc:title>
  <dc:subject/>
  <dc:creator>Genowefa Gniadek</dc:creator>
  <cp:keywords/>
  <dc:description/>
  <cp:lastModifiedBy>oem</cp:lastModifiedBy>
  <cp:lastPrinted>2011-06-30T08:33:53Z</cp:lastPrinted>
  <dcterms:created xsi:type="dcterms:W3CDTF">2011-06-13T08:44:12Z</dcterms:created>
  <dcterms:modified xsi:type="dcterms:W3CDTF">2011-06-30T08:42:41Z</dcterms:modified>
  <cp:category/>
  <cp:version/>
  <cp:contentType/>
  <cp:contentStatus/>
</cp:coreProperties>
</file>