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'Arkusz1'!$A$1:$Q$125</definedName>
  </definedNames>
  <calcPr calcId="125725"/>
</workbook>
</file>

<file path=xl/sharedStrings.xml><?xml version="1.0" encoding="utf-8"?>
<sst xmlns="http://schemas.openxmlformats.org/spreadsheetml/2006/main" count="263" uniqueCount="218">
  <si>
    <t xml:space="preserve"> </t>
  </si>
  <si>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</si>
  <si>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</si>
  <si>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</si>
  <si>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UOFP, WYPŁAT Z TYTUŁU PORĘCZEŃ  </t>
  </si>
  <si>
    <t>I GWARANCJI, WYDATKÓW NA OBSŁUGĘ DŁUGU I WYDATKÓW MAJĄTKOWYCH W ROKU 2012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</si>
  <si>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</si>
  <si>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</si>
  <si>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</si>
  <si>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</si>
  <si>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</si>
  <si>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</si>
  <si>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</si>
  <si>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</si>
  <si>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</si>
  <si>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</si>
  <si>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</si>
  <si>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</si>
  <si>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</si>
  <si>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</si>
  <si>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</si>
  <si>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zakup i objęcie akcji i udziałów oraz wniesienie wkładów do spółek prawa handlowego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</si>
  <si>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</si>
  <si>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</si>
  <si>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</si>
  <si>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</si>
  <si>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</si>
  <si>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</si>
  <si>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</si>
  <si>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</si>
  <si>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</si>
  <si>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na programy finansowane z udziałem środków, o których mowa w art.5 ust 1 pkt 2 i 3 uofp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</si>
  <si>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</si>
  <si>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</si>
  <si>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</si>
  <si>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</si>
  <si>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</si>
  <si>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</si>
  <si>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</si>
  <si>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</si>
  <si>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</si>
  <si>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</si>
  <si>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</si>
  <si>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</si>
  <si>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</si>
  <si>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</si>
  <si>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</si>
  <si>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</si>
  <si>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</si>
  <si>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</si>
  <si>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</si>
  <si>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</si>
  <si>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</si>
  <si>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</si>
  <si>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</si>
  <si>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</si>
  <si>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</si>
  <si>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</si>
  <si>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</si>
  <si>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</si>
  <si>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</si>
  <si>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</si>
  <si>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</si>
  <si>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</si>
  <si>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</si>
  <si>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</si>
  <si>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</si>
  <si>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</si>
  <si>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</si>
  <si>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</si>
  <si>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</si>
  <si>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</si>
  <si>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</si>
  <si>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</si>
  <si>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</si>
  <si>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</si>
  <si>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</si>
  <si>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</si>
  <si>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</si>
  <si>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</si>
  <si>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</si>
  <si>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</si>
  <si>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</si>
  <si>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</si>
  <si>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</si>
  <si>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</si>
  <si>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</si>
  <si>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</si>
  <si>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</si>
  <si>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</si>
  <si>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</si>
  <si>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</si>
  <si>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</si>
  <si>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</si>
  <si>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</si>
  <si>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</si>
  <si>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</si>
  <si>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</si>
  <si>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</si>
  <si>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</si>
  <si>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</si>
  <si>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</si>
  <si>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</si>
  <si>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</si>
  <si>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</si>
  <si>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</si>
  <si>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</si>
  <si>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</si>
  <si>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</si>
  <si>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</si>
  <si>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</si>
  <si>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</si>
  <si>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</si>
  <si>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</si>
  <si>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</si>
  <si>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</si>
  <si>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</si>
  <si>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</si>
  <si>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</si>
  <si>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</si>
  <si>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</si>
  <si>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</si>
  <si>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</si>
  <si>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</si>
  <si>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</si>
  <si>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</si>
  <si>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</si>
  <si>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</si>
  <si>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</si>
  <si>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</si>
  <si>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</si>
  <si>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</si>
  <si>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</si>
  <si>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</si>
  <si>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</si>
  <si>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</si>
  <si>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</si>
  <si>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</si>
  <si>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</si>
  <si>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</si>
  <si>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</si>
  <si>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</si>
  <si>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</si>
  <si>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</si>
  <si>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</si>
  <si>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</si>
  <si>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</si>
  <si>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</si>
  <si>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</si>
  <si>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</si>
  <si>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</si>
  <si>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</si>
  <si>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</si>
  <si>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</si>
  <si>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</si>
  <si>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</si>
  <si>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</si>
  <si>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</si>
  <si>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</si>
  <si>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</si>
  <si>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</si>
  <si>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</si>
  <si>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</si>
  <si>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</si>
  <si>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</si>
  <si>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</si>
  <si>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</si>
  <si>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</si>
  <si>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</si>
  <si>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</si>
  <si>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</si>
  <si>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</si>
  <si>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</si>
  <si>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</si>
  <si>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</si>
  <si>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</si>
  <si>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</si>
  <si>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</si>
  <si>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</si>
  <si>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</si>
  <si>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</si>
  <si>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</si>
  <si>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</si>
  <si>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</si>
  <si>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</si>
  <si>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</si>
  <si>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</si>
  <si>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</si>
  <si>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</si>
  <si>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</si>
  <si>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</si>
  <si>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</si>
  <si>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</si>
  <si>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</si>
  <si>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</si>
  <si>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</si>
  <si>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</si>
  <si>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</si>
  <si>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</si>
  <si>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 xml:space="preserve">Pozostałe zadania w zakresie kultury 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</si>
  <si>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</si>
  <si>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</si>
  <si>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</si>
  <si>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</si>
  <si>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</si>
  <si>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</si>
  <si>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</si>
  <si>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 xml:space="preserve">Zadania w zakresie kultury fizycznej </t>
  </si>
  <si>
    <t>92695</t>
  </si>
  <si>
    <t>OGÓŁEM</t>
  </si>
  <si>
    <t>………………………………</t>
  </si>
  <si>
    <t>z dnia 15 listopada 2012r</t>
  </si>
  <si>
    <t>Zarządu  Powiatu Wągrowieckiego</t>
  </si>
  <si>
    <t>Starosta</t>
  </si>
  <si>
    <t>/Michał Piechocki/</t>
  </si>
  <si>
    <t>75478</t>
  </si>
  <si>
    <t>Usuwanie skutków klęsk żywiołowych</t>
  </si>
  <si>
    <t xml:space="preserve">do Uchwały Nr   376/2012  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</si>
</sst>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9" fontId="3" fillId="0" borderId="8" xfId="0" applyNumberFormat="1" applyFont="1" applyFill="1" applyBorder="1"/>
    <xf numFmtId="49" fontId="3" fillId="0" borderId="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1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right" vertical="center" readingOrder="1"/>
    </xf>
    <xf numFmtId="3" fontId="6" fillId="2" borderId="12" xfId="0" applyNumberFormat="1" applyFont="1" applyFill="1" applyBorder="1" applyAlignment="1">
      <alignment horizontal="right" vertical="center" readingOrder="1"/>
    </xf>
    <xf numFmtId="3" fontId="6" fillId="2" borderId="12" xfId="0" applyNumberFormat="1" applyFont="1" applyFill="1" applyBorder="1" applyAlignment="1">
      <alignment horizontal="center" vertical="center" readingOrder="2"/>
    </xf>
    <xf numFmtId="3" fontId="6" fillId="2" borderId="11" xfId="0" applyNumberFormat="1" applyFont="1" applyFill="1" applyBorder="1" applyAlignment="1">
      <alignment horizontal="right"/>
    </xf>
    <xf numFmtId="1" fontId="6" fillId="2" borderId="12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readingOrder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center" vertical="center" readingOrder="2"/>
    </xf>
    <xf numFmtId="1" fontId="6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/>
    <xf numFmtId="4" fontId="3" fillId="3" borderId="17" xfId="0" applyNumberFormat="1" applyFont="1" applyFill="1" applyBorder="1"/>
    <xf numFmtId="4" fontId="3" fillId="0" borderId="0" xfId="0" applyNumberFormat="1" applyFont="1" applyFill="1" applyBorder="1"/>
    <xf numFmtId="3" fontId="6" fillId="0" borderId="24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49" fontId="5" fillId="0" borderId="27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3" fontId="5" fillId="0" borderId="27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3" fontId="4" fillId="0" borderId="21" xfId="0" applyNumberFormat="1" applyFont="1" applyFill="1" applyBorder="1"/>
    <xf numFmtId="3" fontId="4" fillId="0" borderId="0" xfId="0" applyNumberFormat="1" applyFont="1" applyFill="1" applyBorder="1"/>
    <xf numFmtId="3" fontId="6" fillId="4" borderId="24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/>
    <xf numFmtId="4" fontId="3" fillId="0" borderId="25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3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6" fillId="0" borderId="26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vertical="top"/>
    </xf>
    <xf numFmtId="3" fontId="5" fillId="0" borderId="27" xfId="0" applyNumberFormat="1" applyFont="1" applyFill="1" applyBorder="1" applyAlignment="1">
      <alignment vertical="top"/>
    </xf>
    <xf numFmtId="4" fontId="3" fillId="0" borderId="8" xfId="0" applyNumberFormat="1" applyFont="1" applyFill="1" applyBorder="1" applyAlignment="1">
      <alignment horizontal="right" vertical="top"/>
    </xf>
    <xf numFmtId="4" fontId="3" fillId="0" borderId="28" xfId="0" applyNumberFormat="1" applyFont="1" applyFill="1" applyBorder="1" applyAlignment="1">
      <alignment horizontal="right" vertical="top"/>
    </xf>
    <xf numFmtId="3" fontId="4" fillId="3" borderId="17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5" fillId="0" borderId="5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4" fontId="3" fillId="0" borderId="25" xfId="0" applyNumberFormat="1" applyFont="1" applyFill="1" applyBorder="1" applyAlignment="1">
      <alignment horizontal="right" vertical="top"/>
    </xf>
    <xf numFmtId="49" fontId="5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3" fillId="0" borderId="3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6" fillId="0" borderId="32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6" fillId="2" borderId="1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top"/>
    </xf>
    <xf numFmtId="3" fontId="6" fillId="2" borderId="33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left" vertical="center" wrapText="1"/>
    </xf>
    <xf numFmtId="3" fontId="6" fillId="2" borderId="34" xfId="0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right" vertical="center"/>
    </xf>
    <xf numFmtId="3" fontId="4" fillId="2" borderId="35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3" fillId="3" borderId="3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vertical="top"/>
    </xf>
    <xf numFmtId="49" fontId="3" fillId="0" borderId="38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vertical="top" wrapText="1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vertical="top"/>
    </xf>
    <xf numFmtId="3" fontId="3" fillId="0" borderId="38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9" fontId="3" fillId="0" borderId="27" xfId="0" applyNumberFormat="1" applyFont="1" applyFill="1" applyBorder="1" applyAlignment="1">
      <alignment horizontal="center" vertical="top"/>
    </xf>
    <xf numFmtId="3" fontId="7" fillId="0" borderId="9" xfId="0" applyNumberFormat="1" applyFont="1" applyFill="1" applyBorder="1" applyAlignment="1">
      <alignment vertical="top" wrapText="1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vertical="top"/>
    </xf>
    <xf numFmtId="3" fontId="8" fillId="0" borderId="27" xfId="0" applyNumberFormat="1" applyFont="1" applyFill="1" applyBorder="1" applyAlignment="1">
      <alignment vertical="top"/>
    </xf>
    <xf numFmtId="3" fontId="7" fillId="0" borderId="27" xfId="0" applyNumberFormat="1" applyFont="1" applyFill="1" applyBorder="1" applyAlignment="1">
      <alignment horizontal="right" vertical="top"/>
    </xf>
    <xf numFmtId="3" fontId="7" fillId="0" borderId="8" xfId="0" applyNumberFormat="1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3" fontId="6" fillId="4" borderId="39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top"/>
    </xf>
    <xf numFmtId="3" fontId="5" fillId="4" borderId="3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  <xf numFmtId="4" fontId="3" fillId="0" borderId="27" xfId="0" applyNumberFormat="1" applyFont="1" applyFill="1" applyBorder="1" applyAlignment="1">
      <alignment horizontal="right" vertical="top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top"/>
    </xf>
    <xf numFmtId="3" fontId="4" fillId="0" borderId="32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center" vertical="top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vertical="top"/>
    </xf>
    <xf numFmtId="3" fontId="3" fillId="0" borderId="26" xfId="0" applyNumberFormat="1" applyFont="1" applyFill="1" applyBorder="1" applyAlignment="1">
      <alignment vertical="top"/>
    </xf>
    <xf numFmtId="3" fontId="6" fillId="2" borderId="10" xfId="0" applyNumberFormat="1" applyFont="1" applyFill="1" applyBorder="1" applyAlignment="1">
      <alignment vertical="top"/>
    </xf>
    <xf numFmtId="49" fontId="5" fillId="2" borderId="11" xfId="0" applyNumberFormat="1" applyFont="1" applyFill="1" applyBorder="1" applyAlignment="1">
      <alignment horizontal="center" vertical="top"/>
    </xf>
    <xf numFmtId="3" fontId="6" fillId="2" borderId="12" xfId="0" applyNumberFormat="1" applyFont="1" applyFill="1" applyBorder="1" applyAlignment="1">
      <alignment vertical="top" wrapText="1"/>
    </xf>
    <xf numFmtId="3" fontId="6" fillId="2" borderId="12" xfId="0" applyNumberFormat="1" applyFont="1" applyFill="1" applyBorder="1" applyAlignment="1">
      <alignment horizontal="right" vertical="top"/>
    </xf>
    <xf numFmtId="3" fontId="5" fillId="2" borderId="12" xfId="0" applyNumberFormat="1" applyFont="1" applyFill="1" applyBorder="1" applyAlignment="1">
      <alignment vertical="top"/>
    </xf>
    <xf numFmtId="3" fontId="6" fillId="2" borderId="11" xfId="0" applyNumberFormat="1" applyFont="1" applyFill="1" applyBorder="1" applyAlignment="1">
      <alignment vertical="top"/>
    </xf>
    <xf numFmtId="3" fontId="6" fillId="2" borderId="12" xfId="0" applyNumberFormat="1" applyFont="1" applyFill="1" applyBorder="1" applyAlignment="1">
      <alignment vertical="top"/>
    </xf>
    <xf numFmtId="3" fontId="5" fillId="2" borderId="12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3" fontId="6" fillId="2" borderId="13" xfId="0" applyNumberFormat="1" applyFont="1" applyFill="1" applyBorder="1" applyAlignment="1">
      <alignment horizontal="right" vertical="top"/>
    </xf>
    <xf numFmtId="3" fontId="4" fillId="3" borderId="13" xfId="0" applyNumberFormat="1" applyFont="1" applyFill="1" applyBorder="1" applyAlignment="1">
      <alignment horizontal="right" vertical="top"/>
    </xf>
    <xf numFmtId="3" fontId="4" fillId="3" borderId="15" xfId="0" applyNumberFormat="1" applyFont="1" applyFill="1" applyBorder="1" applyAlignment="1">
      <alignment horizontal="right" vertical="top"/>
    </xf>
    <xf numFmtId="3" fontId="6" fillId="0" borderId="37" xfId="0" applyNumberFormat="1" applyFont="1" applyFill="1" applyBorder="1" applyAlignment="1">
      <alignment vertical="top"/>
    </xf>
    <xf numFmtId="49" fontId="5" fillId="0" borderId="38" xfId="0" applyNumberFormat="1" applyFont="1" applyFill="1" applyBorder="1" applyAlignment="1">
      <alignment horizontal="center" vertical="top"/>
    </xf>
    <xf numFmtId="3" fontId="6" fillId="0" borderId="5" xfId="0" applyNumberFormat="1" applyFont="1" applyFill="1" applyBorder="1" applyAlignment="1">
      <alignment horizontal="right" vertical="top"/>
    </xf>
    <xf numFmtId="3" fontId="6" fillId="0" borderId="38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6" fillId="2" borderId="42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left" vertical="center" wrapText="1"/>
    </xf>
    <xf numFmtId="3" fontId="6" fillId="2" borderId="43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right" vertical="center"/>
    </xf>
    <xf numFmtId="3" fontId="3" fillId="3" borderId="41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1" fillId="4" borderId="0" xfId="0" applyFont="1" applyFill="1"/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49" fontId="5" fillId="4" borderId="5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vertical="top"/>
    </xf>
    <xf numFmtId="1" fontId="4" fillId="0" borderId="27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3" fontId="5" fillId="4" borderId="38" xfId="0" applyNumberFormat="1" applyFont="1" applyFill="1" applyBorder="1" applyAlignment="1">
      <alignment horizontal="right" vertical="center"/>
    </xf>
    <xf numFmtId="3" fontId="6" fillId="4" borderId="38" xfId="0" applyNumberFormat="1" applyFont="1" applyFill="1" applyBorder="1" applyAlignment="1">
      <alignment horizontal="right" vertical="center"/>
    </xf>
    <xf numFmtId="3" fontId="4" fillId="4" borderId="38" xfId="0" applyNumberFormat="1" applyFont="1" applyFill="1" applyBorder="1" applyAlignment="1">
      <alignment horizontal="right" vertical="center"/>
    </xf>
    <xf numFmtId="3" fontId="3" fillId="4" borderId="38" xfId="0" applyNumberFormat="1" applyFont="1" applyFill="1" applyBorder="1" applyAlignment="1">
      <alignment horizontal="right" vertical="center"/>
    </xf>
    <xf numFmtId="3" fontId="6" fillId="4" borderId="3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top"/>
    </xf>
    <xf numFmtId="0" fontId="11" fillId="4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textRotation="90"/>
    </xf>
    <xf numFmtId="49" fontId="3" fillId="0" borderId="26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textRotation="90"/>
    </xf>
    <xf numFmtId="49" fontId="3" fillId="0" borderId="9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tabSelected="1" workbookViewId="0" topLeftCell="A109">
      <selection activeCell="C12" sqref="C12:C19"/>
    </sheetView>
  </sheetViews>
  <sheetFormatPr defaultColWidth="4.796875" defaultRowHeight="14.25"/>
  <cols>
    <col min="1" max="1" width="4.69921875" style="289" customWidth="1"/>
    <col min="2" max="2" width="7.09765625" style="286" customWidth="1"/>
    <col min="3" max="3" width="44.69921875" style="290" customWidth="1"/>
    <col min="4" max="4" width="12.8984375" style="291" customWidth="1"/>
    <col min="5" max="5" width="12.19921875" style="291" customWidth="1"/>
    <col min="6" max="6" width="13" style="291" customWidth="1"/>
    <col min="7" max="7" width="13.3984375" style="291" customWidth="1"/>
    <col min="8" max="8" width="14" style="291" customWidth="1"/>
    <col min="9" max="9" width="12.8984375" style="291" customWidth="1"/>
    <col min="10" max="10" width="12.5" style="291" customWidth="1"/>
    <col min="11" max="11" width="14.3984375" style="2" customWidth="1"/>
    <col min="12" max="12" width="13.59765625" style="2" customWidth="1"/>
    <col min="13" max="13" width="10.09765625" style="2" customWidth="1"/>
    <col min="14" max="14" width="11.19921875" style="2" customWidth="1"/>
    <col min="15" max="15" width="13.3984375" style="2" customWidth="1"/>
    <col min="16" max="16" width="12" style="2" customWidth="1"/>
    <col min="17" max="17" width="14" style="2" customWidth="1"/>
    <col min="18" max="255" width="9" style="2" customWidth="1"/>
    <col min="256" max="257" width="4.69921875" style="2" customWidth="1"/>
    <col min="258" max="258" width="7.09765625" style="2" customWidth="1"/>
    <col min="259" max="259" width="44.69921875" style="2" customWidth="1"/>
    <col min="260" max="260" width="12.8984375" style="2" customWidth="1"/>
    <col min="261" max="261" width="12.19921875" style="2" customWidth="1"/>
    <col min="262" max="262" width="13" style="2" customWidth="1"/>
    <col min="263" max="263" width="13.3984375" style="2" customWidth="1"/>
    <col min="264" max="264" width="14" style="2" customWidth="1"/>
    <col min="265" max="265" width="12.8984375" style="2" customWidth="1"/>
    <col min="266" max="266" width="12.5" style="2" customWidth="1"/>
    <col min="267" max="267" width="14.3984375" style="2" customWidth="1"/>
    <col min="268" max="268" width="13.59765625" style="2" customWidth="1"/>
    <col min="269" max="269" width="10.09765625" style="2" customWidth="1"/>
    <col min="270" max="270" width="11.19921875" style="2" customWidth="1"/>
    <col min="271" max="271" width="13.3984375" style="2" customWidth="1"/>
    <col min="272" max="511" width="9" style="2" customWidth="1"/>
    <col min="512" max="513" width="4.69921875" style="2" customWidth="1"/>
    <col min="514" max="514" width="7.09765625" style="2" customWidth="1"/>
    <col min="515" max="515" width="44.69921875" style="2" customWidth="1"/>
    <col min="516" max="516" width="12.8984375" style="2" customWidth="1"/>
    <col min="517" max="517" width="12.19921875" style="2" customWidth="1"/>
    <col min="518" max="518" width="13" style="2" customWidth="1"/>
    <col min="519" max="519" width="13.3984375" style="2" customWidth="1"/>
    <col min="520" max="520" width="14" style="2" customWidth="1"/>
    <col min="521" max="521" width="12.8984375" style="2" customWidth="1"/>
    <col min="522" max="522" width="12.5" style="2" customWidth="1"/>
    <col min="523" max="523" width="14.3984375" style="2" customWidth="1"/>
    <col min="524" max="524" width="13.59765625" style="2" customWidth="1"/>
    <col min="525" max="525" width="10.09765625" style="2" customWidth="1"/>
    <col min="526" max="526" width="11.19921875" style="2" customWidth="1"/>
    <col min="527" max="527" width="13.3984375" style="2" customWidth="1"/>
    <col min="528" max="767" width="9" style="2" customWidth="1"/>
    <col min="768" max="769" width="4.69921875" style="2" customWidth="1"/>
    <col min="770" max="770" width="7.09765625" style="2" customWidth="1"/>
    <col min="771" max="771" width="44.69921875" style="2" customWidth="1"/>
    <col min="772" max="772" width="12.8984375" style="2" customWidth="1"/>
    <col min="773" max="773" width="12.19921875" style="2" customWidth="1"/>
    <col min="774" max="774" width="13" style="2" customWidth="1"/>
    <col min="775" max="775" width="13.3984375" style="2" customWidth="1"/>
    <col min="776" max="776" width="14" style="2" customWidth="1"/>
    <col min="777" max="777" width="12.8984375" style="2" customWidth="1"/>
    <col min="778" max="778" width="12.5" style="2" customWidth="1"/>
    <col min="779" max="779" width="14.3984375" style="2" customWidth="1"/>
    <col min="780" max="780" width="13.59765625" style="2" customWidth="1"/>
    <col min="781" max="781" width="10.09765625" style="2" customWidth="1"/>
    <col min="782" max="782" width="11.19921875" style="2" customWidth="1"/>
    <col min="783" max="783" width="13.3984375" style="2" customWidth="1"/>
    <col min="784" max="1023" width="9" style="2" customWidth="1"/>
    <col min="1024" max="1025" width="4.69921875" style="2" customWidth="1"/>
    <col min="1026" max="1026" width="7.09765625" style="2" customWidth="1"/>
    <col min="1027" max="1027" width="44.69921875" style="2" customWidth="1"/>
    <col min="1028" max="1028" width="12.8984375" style="2" customWidth="1"/>
    <col min="1029" max="1029" width="12.19921875" style="2" customWidth="1"/>
    <col min="1030" max="1030" width="13" style="2" customWidth="1"/>
    <col min="1031" max="1031" width="13.3984375" style="2" customWidth="1"/>
    <col min="1032" max="1032" width="14" style="2" customWidth="1"/>
    <col min="1033" max="1033" width="12.8984375" style="2" customWidth="1"/>
    <col min="1034" max="1034" width="12.5" style="2" customWidth="1"/>
    <col min="1035" max="1035" width="14.3984375" style="2" customWidth="1"/>
    <col min="1036" max="1036" width="13.59765625" style="2" customWidth="1"/>
    <col min="1037" max="1037" width="10.09765625" style="2" customWidth="1"/>
    <col min="1038" max="1038" width="11.19921875" style="2" customWidth="1"/>
    <col min="1039" max="1039" width="13.3984375" style="2" customWidth="1"/>
    <col min="1040" max="1279" width="9" style="2" customWidth="1"/>
    <col min="1280" max="1281" width="4.69921875" style="2" customWidth="1"/>
    <col min="1282" max="1282" width="7.09765625" style="2" customWidth="1"/>
    <col min="1283" max="1283" width="44.69921875" style="2" customWidth="1"/>
    <col min="1284" max="1284" width="12.8984375" style="2" customWidth="1"/>
    <col min="1285" max="1285" width="12.19921875" style="2" customWidth="1"/>
    <col min="1286" max="1286" width="13" style="2" customWidth="1"/>
    <col min="1287" max="1287" width="13.3984375" style="2" customWidth="1"/>
    <col min="1288" max="1288" width="14" style="2" customWidth="1"/>
    <col min="1289" max="1289" width="12.8984375" style="2" customWidth="1"/>
    <col min="1290" max="1290" width="12.5" style="2" customWidth="1"/>
    <col min="1291" max="1291" width="14.3984375" style="2" customWidth="1"/>
    <col min="1292" max="1292" width="13.59765625" style="2" customWidth="1"/>
    <col min="1293" max="1293" width="10.09765625" style="2" customWidth="1"/>
    <col min="1294" max="1294" width="11.19921875" style="2" customWidth="1"/>
    <col min="1295" max="1295" width="13.3984375" style="2" customWidth="1"/>
    <col min="1296" max="1535" width="9" style="2" customWidth="1"/>
    <col min="1536" max="1537" width="4.69921875" style="2" customWidth="1"/>
    <col min="1538" max="1538" width="7.09765625" style="2" customWidth="1"/>
    <col min="1539" max="1539" width="44.69921875" style="2" customWidth="1"/>
    <col min="1540" max="1540" width="12.8984375" style="2" customWidth="1"/>
    <col min="1541" max="1541" width="12.19921875" style="2" customWidth="1"/>
    <col min="1542" max="1542" width="13" style="2" customWidth="1"/>
    <col min="1543" max="1543" width="13.3984375" style="2" customWidth="1"/>
    <col min="1544" max="1544" width="14" style="2" customWidth="1"/>
    <col min="1545" max="1545" width="12.8984375" style="2" customWidth="1"/>
    <col min="1546" max="1546" width="12.5" style="2" customWidth="1"/>
    <col min="1547" max="1547" width="14.3984375" style="2" customWidth="1"/>
    <col min="1548" max="1548" width="13.59765625" style="2" customWidth="1"/>
    <col min="1549" max="1549" width="10.09765625" style="2" customWidth="1"/>
    <col min="1550" max="1550" width="11.19921875" style="2" customWidth="1"/>
    <col min="1551" max="1551" width="13.3984375" style="2" customWidth="1"/>
    <col min="1552" max="1791" width="9" style="2" customWidth="1"/>
    <col min="1792" max="1793" width="4.69921875" style="2" customWidth="1"/>
    <col min="1794" max="1794" width="7.09765625" style="2" customWidth="1"/>
    <col min="1795" max="1795" width="44.69921875" style="2" customWidth="1"/>
    <col min="1796" max="1796" width="12.8984375" style="2" customWidth="1"/>
    <col min="1797" max="1797" width="12.19921875" style="2" customWidth="1"/>
    <col min="1798" max="1798" width="13" style="2" customWidth="1"/>
    <col min="1799" max="1799" width="13.3984375" style="2" customWidth="1"/>
    <col min="1800" max="1800" width="14" style="2" customWidth="1"/>
    <col min="1801" max="1801" width="12.8984375" style="2" customWidth="1"/>
    <col min="1802" max="1802" width="12.5" style="2" customWidth="1"/>
    <col min="1803" max="1803" width="14.3984375" style="2" customWidth="1"/>
    <col min="1804" max="1804" width="13.59765625" style="2" customWidth="1"/>
    <col min="1805" max="1805" width="10.09765625" style="2" customWidth="1"/>
    <col min="1806" max="1806" width="11.19921875" style="2" customWidth="1"/>
    <col min="1807" max="1807" width="13.3984375" style="2" customWidth="1"/>
    <col min="1808" max="2047" width="9" style="2" customWidth="1"/>
    <col min="2048" max="2049" width="4.69921875" style="2" customWidth="1"/>
    <col min="2050" max="2050" width="7.09765625" style="2" customWidth="1"/>
    <col min="2051" max="2051" width="44.69921875" style="2" customWidth="1"/>
    <col min="2052" max="2052" width="12.8984375" style="2" customWidth="1"/>
    <col min="2053" max="2053" width="12.19921875" style="2" customWidth="1"/>
    <col min="2054" max="2054" width="13" style="2" customWidth="1"/>
    <col min="2055" max="2055" width="13.3984375" style="2" customWidth="1"/>
    <col min="2056" max="2056" width="14" style="2" customWidth="1"/>
    <col min="2057" max="2057" width="12.8984375" style="2" customWidth="1"/>
    <col min="2058" max="2058" width="12.5" style="2" customWidth="1"/>
    <col min="2059" max="2059" width="14.3984375" style="2" customWidth="1"/>
    <col min="2060" max="2060" width="13.59765625" style="2" customWidth="1"/>
    <col min="2061" max="2061" width="10.09765625" style="2" customWidth="1"/>
    <col min="2062" max="2062" width="11.19921875" style="2" customWidth="1"/>
    <col min="2063" max="2063" width="13.3984375" style="2" customWidth="1"/>
    <col min="2064" max="2303" width="9" style="2" customWidth="1"/>
    <col min="2304" max="2305" width="4.69921875" style="2" customWidth="1"/>
    <col min="2306" max="2306" width="7.09765625" style="2" customWidth="1"/>
    <col min="2307" max="2307" width="44.69921875" style="2" customWidth="1"/>
    <col min="2308" max="2308" width="12.8984375" style="2" customWidth="1"/>
    <col min="2309" max="2309" width="12.19921875" style="2" customWidth="1"/>
    <col min="2310" max="2310" width="13" style="2" customWidth="1"/>
    <col min="2311" max="2311" width="13.3984375" style="2" customWidth="1"/>
    <col min="2312" max="2312" width="14" style="2" customWidth="1"/>
    <col min="2313" max="2313" width="12.8984375" style="2" customWidth="1"/>
    <col min="2314" max="2314" width="12.5" style="2" customWidth="1"/>
    <col min="2315" max="2315" width="14.3984375" style="2" customWidth="1"/>
    <col min="2316" max="2316" width="13.59765625" style="2" customWidth="1"/>
    <col min="2317" max="2317" width="10.09765625" style="2" customWidth="1"/>
    <col min="2318" max="2318" width="11.19921875" style="2" customWidth="1"/>
    <col min="2319" max="2319" width="13.3984375" style="2" customWidth="1"/>
    <col min="2320" max="2559" width="9" style="2" customWidth="1"/>
    <col min="2560" max="2561" width="4.69921875" style="2" customWidth="1"/>
    <col min="2562" max="2562" width="7.09765625" style="2" customWidth="1"/>
    <col min="2563" max="2563" width="44.69921875" style="2" customWidth="1"/>
    <col min="2564" max="2564" width="12.8984375" style="2" customWidth="1"/>
    <col min="2565" max="2565" width="12.19921875" style="2" customWidth="1"/>
    <col min="2566" max="2566" width="13" style="2" customWidth="1"/>
    <col min="2567" max="2567" width="13.3984375" style="2" customWidth="1"/>
    <col min="2568" max="2568" width="14" style="2" customWidth="1"/>
    <col min="2569" max="2569" width="12.8984375" style="2" customWidth="1"/>
    <col min="2570" max="2570" width="12.5" style="2" customWidth="1"/>
    <col min="2571" max="2571" width="14.3984375" style="2" customWidth="1"/>
    <col min="2572" max="2572" width="13.59765625" style="2" customWidth="1"/>
    <col min="2573" max="2573" width="10.09765625" style="2" customWidth="1"/>
    <col min="2574" max="2574" width="11.19921875" style="2" customWidth="1"/>
    <col min="2575" max="2575" width="13.3984375" style="2" customWidth="1"/>
    <col min="2576" max="2815" width="9" style="2" customWidth="1"/>
    <col min="2816" max="2817" width="4.69921875" style="2" customWidth="1"/>
    <col min="2818" max="2818" width="7.09765625" style="2" customWidth="1"/>
    <col min="2819" max="2819" width="44.69921875" style="2" customWidth="1"/>
    <col min="2820" max="2820" width="12.8984375" style="2" customWidth="1"/>
    <col min="2821" max="2821" width="12.19921875" style="2" customWidth="1"/>
    <col min="2822" max="2822" width="13" style="2" customWidth="1"/>
    <col min="2823" max="2823" width="13.3984375" style="2" customWidth="1"/>
    <col min="2824" max="2824" width="14" style="2" customWidth="1"/>
    <col min="2825" max="2825" width="12.8984375" style="2" customWidth="1"/>
    <col min="2826" max="2826" width="12.5" style="2" customWidth="1"/>
    <col min="2827" max="2827" width="14.3984375" style="2" customWidth="1"/>
    <col min="2828" max="2828" width="13.59765625" style="2" customWidth="1"/>
    <col min="2829" max="2829" width="10.09765625" style="2" customWidth="1"/>
    <col min="2830" max="2830" width="11.19921875" style="2" customWidth="1"/>
    <col min="2831" max="2831" width="13.3984375" style="2" customWidth="1"/>
    <col min="2832" max="3071" width="9" style="2" customWidth="1"/>
    <col min="3072" max="3073" width="4.69921875" style="2" customWidth="1"/>
    <col min="3074" max="3074" width="7.09765625" style="2" customWidth="1"/>
    <col min="3075" max="3075" width="44.69921875" style="2" customWidth="1"/>
    <col min="3076" max="3076" width="12.8984375" style="2" customWidth="1"/>
    <col min="3077" max="3077" width="12.19921875" style="2" customWidth="1"/>
    <col min="3078" max="3078" width="13" style="2" customWidth="1"/>
    <col min="3079" max="3079" width="13.3984375" style="2" customWidth="1"/>
    <col min="3080" max="3080" width="14" style="2" customWidth="1"/>
    <col min="3081" max="3081" width="12.8984375" style="2" customWidth="1"/>
    <col min="3082" max="3082" width="12.5" style="2" customWidth="1"/>
    <col min="3083" max="3083" width="14.3984375" style="2" customWidth="1"/>
    <col min="3084" max="3084" width="13.59765625" style="2" customWidth="1"/>
    <col min="3085" max="3085" width="10.09765625" style="2" customWidth="1"/>
    <col min="3086" max="3086" width="11.19921875" style="2" customWidth="1"/>
    <col min="3087" max="3087" width="13.3984375" style="2" customWidth="1"/>
    <col min="3088" max="3327" width="9" style="2" customWidth="1"/>
    <col min="3328" max="3329" width="4.69921875" style="2" customWidth="1"/>
    <col min="3330" max="3330" width="7.09765625" style="2" customWidth="1"/>
    <col min="3331" max="3331" width="44.69921875" style="2" customWidth="1"/>
    <col min="3332" max="3332" width="12.8984375" style="2" customWidth="1"/>
    <col min="3333" max="3333" width="12.19921875" style="2" customWidth="1"/>
    <col min="3334" max="3334" width="13" style="2" customWidth="1"/>
    <col min="3335" max="3335" width="13.3984375" style="2" customWidth="1"/>
    <col min="3336" max="3336" width="14" style="2" customWidth="1"/>
    <col min="3337" max="3337" width="12.8984375" style="2" customWidth="1"/>
    <col min="3338" max="3338" width="12.5" style="2" customWidth="1"/>
    <col min="3339" max="3339" width="14.3984375" style="2" customWidth="1"/>
    <col min="3340" max="3340" width="13.59765625" style="2" customWidth="1"/>
    <col min="3341" max="3341" width="10.09765625" style="2" customWidth="1"/>
    <col min="3342" max="3342" width="11.19921875" style="2" customWidth="1"/>
    <col min="3343" max="3343" width="13.3984375" style="2" customWidth="1"/>
    <col min="3344" max="3583" width="9" style="2" customWidth="1"/>
    <col min="3584" max="3585" width="4.69921875" style="2" customWidth="1"/>
    <col min="3586" max="3586" width="7.09765625" style="2" customWidth="1"/>
    <col min="3587" max="3587" width="44.69921875" style="2" customWidth="1"/>
    <col min="3588" max="3588" width="12.8984375" style="2" customWidth="1"/>
    <col min="3589" max="3589" width="12.19921875" style="2" customWidth="1"/>
    <col min="3590" max="3590" width="13" style="2" customWidth="1"/>
    <col min="3591" max="3591" width="13.3984375" style="2" customWidth="1"/>
    <col min="3592" max="3592" width="14" style="2" customWidth="1"/>
    <col min="3593" max="3593" width="12.8984375" style="2" customWidth="1"/>
    <col min="3594" max="3594" width="12.5" style="2" customWidth="1"/>
    <col min="3595" max="3595" width="14.3984375" style="2" customWidth="1"/>
    <col min="3596" max="3596" width="13.59765625" style="2" customWidth="1"/>
    <col min="3597" max="3597" width="10.09765625" style="2" customWidth="1"/>
    <col min="3598" max="3598" width="11.19921875" style="2" customWidth="1"/>
    <col min="3599" max="3599" width="13.3984375" style="2" customWidth="1"/>
    <col min="3600" max="3839" width="9" style="2" customWidth="1"/>
    <col min="3840" max="3841" width="4.69921875" style="2" customWidth="1"/>
    <col min="3842" max="3842" width="7.09765625" style="2" customWidth="1"/>
    <col min="3843" max="3843" width="44.69921875" style="2" customWidth="1"/>
    <col min="3844" max="3844" width="12.8984375" style="2" customWidth="1"/>
    <col min="3845" max="3845" width="12.19921875" style="2" customWidth="1"/>
    <col min="3846" max="3846" width="13" style="2" customWidth="1"/>
    <col min="3847" max="3847" width="13.3984375" style="2" customWidth="1"/>
    <col min="3848" max="3848" width="14" style="2" customWidth="1"/>
    <col min="3849" max="3849" width="12.8984375" style="2" customWidth="1"/>
    <col min="3850" max="3850" width="12.5" style="2" customWidth="1"/>
    <col min="3851" max="3851" width="14.3984375" style="2" customWidth="1"/>
    <col min="3852" max="3852" width="13.59765625" style="2" customWidth="1"/>
    <col min="3853" max="3853" width="10.09765625" style="2" customWidth="1"/>
    <col min="3854" max="3854" width="11.19921875" style="2" customWidth="1"/>
    <col min="3855" max="3855" width="13.3984375" style="2" customWidth="1"/>
    <col min="3856" max="4095" width="9" style="2" customWidth="1"/>
    <col min="4096" max="4097" width="4.69921875" style="2" customWidth="1"/>
    <col min="4098" max="4098" width="7.09765625" style="2" customWidth="1"/>
    <col min="4099" max="4099" width="44.69921875" style="2" customWidth="1"/>
    <col min="4100" max="4100" width="12.8984375" style="2" customWidth="1"/>
    <col min="4101" max="4101" width="12.19921875" style="2" customWidth="1"/>
    <col min="4102" max="4102" width="13" style="2" customWidth="1"/>
    <col min="4103" max="4103" width="13.3984375" style="2" customWidth="1"/>
    <col min="4104" max="4104" width="14" style="2" customWidth="1"/>
    <col min="4105" max="4105" width="12.8984375" style="2" customWidth="1"/>
    <col min="4106" max="4106" width="12.5" style="2" customWidth="1"/>
    <col min="4107" max="4107" width="14.3984375" style="2" customWidth="1"/>
    <col min="4108" max="4108" width="13.59765625" style="2" customWidth="1"/>
    <col min="4109" max="4109" width="10.09765625" style="2" customWidth="1"/>
    <col min="4110" max="4110" width="11.19921875" style="2" customWidth="1"/>
    <col min="4111" max="4111" width="13.3984375" style="2" customWidth="1"/>
    <col min="4112" max="4351" width="9" style="2" customWidth="1"/>
    <col min="4352" max="4353" width="4.69921875" style="2" customWidth="1"/>
    <col min="4354" max="4354" width="7.09765625" style="2" customWidth="1"/>
    <col min="4355" max="4355" width="44.69921875" style="2" customWidth="1"/>
    <col min="4356" max="4356" width="12.8984375" style="2" customWidth="1"/>
    <col min="4357" max="4357" width="12.19921875" style="2" customWidth="1"/>
    <col min="4358" max="4358" width="13" style="2" customWidth="1"/>
    <col min="4359" max="4359" width="13.3984375" style="2" customWidth="1"/>
    <col min="4360" max="4360" width="14" style="2" customWidth="1"/>
    <col min="4361" max="4361" width="12.8984375" style="2" customWidth="1"/>
    <col min="4362" max="4362" width="12.5" style="2" customWidth="1"/>
    <col min="4363" max="4363" width="14.3984375" style="2" customWidth="1"/>
    <col min="4364" max="4364" width="13.59765625" style="2" customWidth="1"/>
    <col min="4365" max="4365" width="10.09765625" style="2" customWidth="1"/>
    <col min="4366" max="4366" width="11.19921875" style="2" customWidth="1"/>
    <col min="4367" max="4367" width="13.3984375" style="2" customWidth="1"/>
    <col min="4368" max="4607" width="9" style="2" customWidth="1"/>
    <col min="4608" max="4609" width="4.69921875" style="2" customWidth="1"/>
    <col min="4610" max="4610" width="7.09765625" style="2" customWidth="1"/>
    <col min="4611" max="4611" width="44.69921875" style="2" customWidth="1"/>
    <col min="4612" max="4612" width="12.8984375" style="2" customWidth="1"/>
    <col min="4613" max="4613" width="12.19921875" style="2" customWidth="1"/>
    <col min="4614" max="4614" width="13" style="2" customWidth="1"/>
    <col min="4615" max="4615" width="13.3984375" style="2" customWidth="1"/>
    <col min="4616" max="4616" width="14" style="2" customWidth="1"/>
    <col min="4617" max="4617" width="12.8984375" style="2" customWidth="1"/>
    <col min="4618" max="4618" width="12.5" style="2" customWidth="1"/>
    <col min="4619" max="4619" width="14.3984375" style="2" customWidth="1"/>
    <col min="4620" max="4620" width="13.59765625" style="2" customWidth="1"/>
    <col min="4621" max="4621" width="10.09765625" style="2" customWidth="1"/>
    <col min="4622" max="4622" width="11.19921875" style="2" customWidth="1"/>
    <col min="4623" max="4623" width="13.3984375" style="2" customWidth="1"/>
    <col min="4624" max="4863" width="9" style="2" customWidth="1"/>
    <col min="4864" max="4865" width="4.69921875" style="2" customWidth="1"/>
    <col min="4866" max="4866" width="7.09765625" style="2" customWidth="1"/>
    <col min="4867" max="4867" width="44.69921875" style="2" customWidth="1"/>
    <col min="4868" max="4868" width="12.8984375" style="2" customWidth="1"/>
    <col min="4869" max="4869" width="12.19921875" style="2" customWidth="1"/>
    <col min="4870" max="4870" width="13" style="2" customWidth="1"/>
    <col min="4871" max="4871" width="13.3984375" style="2" customWidth="1"/>
    <col min="4872" max="4872" width="14" style="2" customWidth="1"/>
    <col min="4873" max="4873" width="12.8984375" style="2" customWidth="1"/>
    <col min="4874" max="4874" width="12.5" style="2" customWidth="1"/>
    <col min="4875" max="4875" width="14.3984375" style="2" customWidth="1"/>
    <col min="4876" max="4876" width="13.59765625" style="2" customWidth="1"/>
    <col min="4877" max="4877" width="10.09765625" style="2" customWidth="1"/>
    <col min="4878" max="4878" width="11.19921875" style="2" customWidth="1"/>
    <col min="4879" max="4879" width="13.3984375" style="2" customWidth="1"/>
    <col min="4880" max="5119" width="9" style="2" customWidth="1"/>
    <col min="5120" max="5121" width="4.69921875" style="2" customWidth="1"/>
    <col min="5122" max="5122" width="7.09765625" style="2" customWidth="1"/>
    <col min="5123" max="5123" width="44.69921875" style="2" customWidth="1"/>
    <col min="5124" max="5124" width="12.8984375" style="2" customWidth="1"/>
    <col min="5125" max="5125" width="12.19921875" style="2" customWidth="1"/>
    <col min="5126" max="5126" width="13" style="2" customWidth="1"/>
    <col min="5127" max="5127" width="13.3984375" style="2" customWidth="1"/>
    <col min="5128" max="5128" width="14" style="2" customWidth="1"/>
    <col min="5129" max="5129" width="12.8984375" style="2" customWidth="1"/>
    <col min="5130" max="5130" width="12.5" style="2" customWidth="1"/>
    <col min="5131" max="5131" width="14.3984375" style="2" customWidth="1"/>
    <col min="5132" max="5132" width="13.59765625" style="2" customWidth="1"/>
    <col min="5133" max="5133" width="10.09765625" style="2" customWidth="1"/>
    <col min="5134" max="5134" width="11.19921875" style="2" customWidth="1"/>
    <col min="5135" max="5135" width="13.3984375" style="2" customWidth="1"/>
    <col min="5136" max="5375" width="9" style="2" customWidth="1"/>
    <col min="5376" max="5377" width="4.69921875" style="2" customWidth="1"/>
    <col min="5378" max="5378" width="7.09765625" style="2" customWidth="1"/>
    <col min="5379" max="5379" width="44.69921875" style="2" customWidth="1"/>
    <col min="5380" max="5380" width="12.8984375" style="2" customWidth="1"/>
    <col min="5381" max="5381" width="12.19921875" style="2" customWidth="1"/>
    <col min="5382" max="5382" width="13" style="2" customWidth="1"/>
    <col min="5383" max="5383" width="13.3984375" style="2" customWidth="1"/>
    <col min="5384" max="5384" width="14" style="2" customWidth="1"/>
    <col min="5385" max="5385" width="12.8984375" style="2" customWidth="1"/>
    <col min="5386" max="5386" width="12.5" style="2" customWidth="1"/>
    <col min="5387" max="5387" width="14.3984375" style="2" customWidth="1"/>
    <col min="5388" max="5388" width="13.59765625" style="2" customWidth="1"/>
    <col min="5389" max="5389" width="10.09765625" style="2" customWidth="1"/>
    <col min="5390" max="5390" width="11.19921875" style="2" customWidth="1"/>
    <col min="5391" max="5391" width="13.3984375" style="2" customWidth="1"/>
    <col min="5392" max="5631" width="9" style="2" customWidth="1"/>
    <col min="5632" max="5633" width="4.69921875" style="2" customWidth="1"/>
    <col min="5634" max="5634" width="7.09765625" style="2" customWidth="1"/>
    <col min="5635" max="5635" width="44.69921875" style="2" customWidth="1"/>
    <col min="5636" max="5636" width="12.8984375" style="2" customWidth="1"/>
    <col min="5637" max="5637" width="12.19921875" style="2" customWidth="1"/>
    <col min="5638" max="5638" width="13" style="2" customWidth="1"/>
    <col min="5639" max="5639" width="13.3984375" style="2" customWidth="1"/>
    <col min="5640" max="5640" width="14" style="2" customWidth="1"/>
    <col min="5641" max="5641" width="12.8984375" style="2" customWidth="1"/>
    <col min="5642" max="5642" width="12.5" style="2" customWidth="1"/>
    <col min="5643" max="5643" width="14.3984375" style="2" customWidth="1"/>
    <col min="5644" max="5644" width="13.59765625" style="2" customWidth="1"/>
    <col min="5645" max="5645" width="10.09765625" style="2" customWidth="1"/>
    <col min="5646" max="5646" width="11.19921875" style="2" customWidth="1"/>
    <col min="5647" max="5647" width="13.3984375" style="2" customWidth="1"/>
    <col min="5648" max="5887" width="9" style="2" customWidth="1"/>
    <col min="5888" max="5889" width="4.69921875" style="2" customWidth="1"/>
    <col min="5890" max="5890" width="7.09765625" style="2" customWidth="1"/>
    <col min="5891" max="5891" width="44.69921875" style="2" customWidth="1"/>
    <col min="5892" max="5892" width="12.8984375" style="2" customWidth="1"/>
    <col min="5893" max="5893" width="12.19921875" style="2" customWidth="1"/>
    <col min="5894" max="5894" width="13" style="2" customWidth="1"/>
    <col min="5895" max="5895" width="13.3984375" style="2" customWidth="1"/>
    <col min="5896" max="5896" width="14" style="2" customWidth="1"/>
    <col min="5897" max="5897" width="12.8984375" style="2" customWidth="1"/>
    <col min="5898" max="5898" width="12.5" style="2" customWidth="1"/>
    <col min="5899" max="5899" width="14.3984375" style="2" customWidth="1"/>
    <col min="5900" max="5900" width="13.59765625" style="2" customWidth="1"/>
    <col min="5901" max="5901" width="10.09765625" style="2" customWidth="1"/>
    <col min="5902" max="5902" width="11.19921875" style="2" customWidth="1"/>
    <col min="5903" max="5903" width="13.3984375" style="2" customWidth="1"/>
    <col min="5904" max="6143" width="9" style="2" customWidth="1"/>
    <col min="6144" max="6145" width="4.69921875" style="2" customWidth="1"/>
    <col min="6146" max="6146" width="7.09765625" style="2" customWidth="1"/>
    <col min="6147" max="6147" width="44.69921875" style="2" customWidth="1"/>
    <col min="6148" max="6148" width="12.8984375" style="2" customWidth="1"/>
    <col min="6149" max="6149" width="12.19921875" style="2" customWidth="1"/>
    <col min="6150" max="6150" width="13" style="2" customWidth="1"/>
    <col min="6151" max="6151" width="13.3984375" style="2" customWidth="1"/>
    <col min="6152" max="6152" width="14" style="2" customWidth="1"/>
    <col min="6153" max="6153" width="12.8984375" style="2" customWidth="1"/>
    <col min="6154" max="6154" width="12.5" style="2" customWidth="1"/>
    <col min="6155" max="6155" width="14.3984375" style="2" customWidth="1"/>
    <col min="6156" max="6156" width="13.59765625" style="2" customWidth="1"/>
    <col min="6157" max="6157" width="10.09765625" style="2" customWidth="1"/>
    <col min="6158" max="6158" width="11.19921875" style="2" customWidth="1"/>
    <col min="6159" max="6159" width="13.3984375" style="2" customWidth="1"/>
    <col min="6160" max="6399" width="9" style="2" customWidth="1"/>
    <col min="6400" max="6401" width="4.69921875" style="2" customWidth="1"/>
    <col min="6402" max="6402" width="7.09765625" style="2" customWidth="1"/>
    <col min="6403" max="6403" width="44.69921875" style="2" customWidth="1"/>
    <col min="6404" max="6404" width="12.8984375" style="2" customWidth="1"/>
    <col min="6405" max="6405" width="12.19921875" style="2" customWidth="1"/>
    <col min="6406" max="6406" width="13" style="2" customWidth="1"/>
    <col min="6407" max="6407" width="13.3984375" style="2" customWidth="1"/>
    <col min="6408" max="6408" width="14" style="2" customWidth="1"/>
    <col min="6409" max="6409" width="12.8984375" style="2" customWidth="1"/>
    <col min="6410" max="6410" width="12.5" style="2" customWidth="1"/>
    <col min="6411" max="6411" width="14.3984375" style="2" customWidth="1"/>
    <col min="6412" max="6412" width="13.59765625" style="2" customWidth="1"/>
    <col min="6413" max="6413" width="10.09765625" style="2" customWidth="1"/>
    <col min="6414" max="6414" width="11.19921875" style="2" customWidth="1"/>
    <col min="6415" max="6415" width="13.3984375" style="2" customWidth="1"/>
    <col min="6416" max="6655" width="9" style="2" customWidth="1"/>
    <col min="6656" max="6657" width="4.69921875" style="2" customWidth="1"/>
    <col min="6658" max="6658" width="7.09765625" style="2" customWidth="1"/>
    <col min="6659" max="6659" width="44.69921875" style="2" customWidth="1"/>
    <col min="6660" max="6660" width="12.8984375" style="2" customWidth="1"/>
    <col min="6661" max="6661" width="12.19921875" style="2" customWidth="1"/>
    <col min="6662" max="6662" width="13" style="2" customWidth="1"/>
    <col min="6663" max="6663" width="13.3984375" style="2" customWidth="1"/>
    <col min="6664" max="6664" width="14" style="2" customWidth="1"/>
    <col min="6665" max="6665" width="12.8984375" style="2" customWidth="1"/>
    <col min="6666" max="6666" width="12.5" style="2" customWidth="1"/>
    <col min="6667" max="6667" width="14.3984375" style="2" customWidth="1"/>
    <col min="6668" max="6668" width="13.59765625" style="2" customWidth="1"/>
    <col min="6669" max="6669" width="10.09765625" style="2" customWidth="1"/>
    <col min="6670" max="6670" width="11.19921875" style="2" customWidth="1"/>
    <col min="6671" max="6671" width="13.3984375" style="2" customWidth="1"/>
    <col min="6672" max="6911" width="9" style="2" customWidth="1"/>
    <col min="6912" max="6913" width="4.69921875" style="2" customWidth="1"/>
    <col min="6914" max="6914" width="7.09765625" style="2" customWidth="1"/>
    <col min="6915" max="6915" width="44.69921875" style="2" customWidth="1"/>
    <col min="6916" max="6916" width="12.8984375" style="2" customWidth="1"/>
    <col min="6917" max="6917" width="12.19921875" style="2" customWidth="1"/>
    <col min="6918" max="6918" width="13" style="2" customWidth="1"/>
    <col min="6919" max="6919" width="13.3984375" style="2" customWidth="1"/>
    <col min="6920" max="6920" width="14" style="2" customWidth="1"/>
    <col min="6921" max="6921" width="12.8984375" style="2" customWidth="1"/>
    <col min="6922" max="6922" width="12.5" style="2" customWidth="1"/>
    <col min="6923" max="6923" width="14.3984375" style="2" customWidth="1"/>
    <col min="6924" max="6924" width="13.59765625" style="2" customWidth="1"/>
    <col min="6925" max="6925" width="10.09765625" style="2" customWidth="1"/>
    <col min="6926" max="6926" width="11.19921875" style="2" customWidth="1"/>
    <col min="6927" max="6927" width="13.3984375" style="2" customWidth="1"/>
    <col min="6928" max="7167" width="9" style="2" customWidth="1"/>
    <col min="7168" max="7169" width="4.69921875" style="2" customWidth="1"/>
    <col min="7170" max="7170" width="7.09765625" style="2" customWidth="1"/>
    <col min="7171" max="7171" width="44.69921875" style="2" customWidth="1"/>
    <col min="7172" max="7172" width="12.8984375" style="2" customWidth="1"/>
    <col min="7173" max="7173" width="12.19921875" style="2" customWidth="1"/>
    <col min="7174" max="7174" width="13" style="2" customWidth="1"/>
    <col min="7175" max="7175" width="13.3984375" style="2" customWidth="1"/>
    <col min="7176" max="7176" width="14" style="2" customWidth="1"/>
    <col min="7177" max="7177" width="12.8984375" style="2" customWidth="1"/>
    <col min="7178" max="7178" width="12.5" style="2" customWidth="1"/>
    <col min="7179" max="7179" width="14.3984375" style="2" customWidth="1"/>
    <col min="7180" max="7180" width="13.59765625" style="2" customWidth="1"/>
    <col min="7181" max="7181" width="10.09765625" style="2" customWidth="1"/>
    <col min="7182" max="7182" width="11.19921875" style="2" customWidth="1"/>
    <col min="7183" max="7183" width="13.3984375" style="2" customWidth="1"/>
    <col min="7184" max="7423" width="9" style="2" customWidth="1"/>
    <col min="7424" max="7425" width="4.69921875" style="2" customWidth="1"/>
    <col min="7426" max="7426" width="7.09765625" style="2" customWidth="1"/>
    <col min="7427" max="7427" width="44.69921875" style="2" customWidth="1"/>
    <col min="7428" max="7428" width="12.8984375" style="2" customWidth="1"/>
    <col min="7429" max="7429" width="12.19921875" style="2" customWidth="1"/>
    <col min="7430" max="7430" width="13" style="2" customWidth="1"/>
    <col min="7431" max="7431" width="13.3984375" style="2" customWidth="1"/>
    <col min="7432" max="7432" width="14" style="2" customWidth="1"/>
    <col min="7433" max="7433" width="12.8984375" style="2" customWidth="1"/>
    <col min="7434" max="7434" width="12.5" style="2" customWidth="1"/>
    <col min="7435" max="7435" width="14.3984375" style="2" customWidth="1"/>
    <col min="7436" max="7436" width="13.59765625" style="2" customWidth="1"/>
    <col min="7437" max="7437" width="10.09765625" style="2" customWidth="1"/>
    <col min="7438" max="7438" width="11.19921875" style="2" customWidth="1"/>
    <col min="7439" max="7439" width="13.3984375" style="2" customWidth="1"/>
    <col min="7440" max="7679" width="9" style="2" customWidth="1"/>
    <col min="7680" max="7681" width="4.69921875" style="2" customWidth="1"/>
    <col min="7682" max="7682" width="7.09765625" style="2" customWidth="1"/>
    <col min="7683" max="7683" width="44.69921875" style="2" customWidth="1"/>
    <col min="7684" max="7684" width="12.8984375" style="2" customWidth="1"/>
    <col min="7685" max="7685" width="12.19921875" style="2" customWidth="1"/>
    <col min="7686" max="7686" width="13" style="2" customWidth="1"/>
    <col min="7687" max="7687" width="13.3984375" style="2" customWidth="1"/>
    <col min="7688" max="7688" width="14" style="2" customWidth="1"/>
    <col min="7689" max="7689" width="12.8984375" style="2" customWidth="1"/>
    <col min="7690" max="7690" width="12.5" style="2" customWidth="1"/>
    <col min="7691" max="7691" width="14.3984375" style="2" customWidth="1"/>
    <col min="7692" max="7692" width="13.59765625" style="2" customWidth="1"/>
    <col min="7693" max="7693" width="10.09765625" style="2" customWidth="1"/>
    <col min="7694" max="7694" width="11.19921875" style="2" customWidth="1"/>
    <col min="7695" max="7695" width="13.3984375" style="2" customWidth="1"/>
    <col min="7696" max="7935" width="9" style="2" customWidth="1"/>
    <col min="7936" max="7937" width="4.69921875" style="2" customWidth="1"/>
    <col min="7938" max="7938" width="7.09765625" style="2" customWidth="1"/>
    <col min="7939" max="7939" width="44.69921875" style="2" customWidth="1"/>
    <col min="7940" max="7940" width="12.8984375" style="2" customWidth="1"/>
    <col min="7941" max="7941" width="12.19921875" style="2" customWidth="1"/>
    <col min="7942" max="7942" width="13" style="2" customWidth="1"/>
    <col min="7943" max="7943" width="13.3984375" style="2" customWidth="1"/>
    <col min="7944" max="7944" width="14" style="2" customWidth="1"/>
    <col min="7945" max="7945" width="12.8984375" style="2" customWidth="1"/>
    <col min="7946" max="7946" width="12.5" style="2" customWidth="1"/>
    <col min="7947" max="7947" width="14.3984375" style="2" customWidth="1"/>
    <col min="7948" max="7948" width="13.59765625" style="2" customWidth="1"/>
    <col min="7949" max="7949" width="10.09765625" style="2" customWidth="1"/>
    <col min="7950" max="7950" width="11.19921875" style="2" customWidth="1"/>
    <col min="7951" max="7951" width="13.3984375" style="2" customWidth="1"/>
    <col min="7952" max="8191" width="9" style="2" customWidth="1"/>
    <col min="8192" max="8193" width="4.69921875" style="2" customWidth="1"/>
    <col min="8194" max="8194" width="7.09765625" style="2" customWidth="1"/>
    <col min="8195" max="8195" width="44.69921875" style="2" customWidth="1"/>
    <col min="8196" max="8196" width="12.8984375" style="2" customWidth="1"/>
    <col min="8197" max="8197" width="12.19921875" style="2" customWidth="1"/>
    <col min="8198" max="8198" width="13" style="2" customWidth="1"/>
    <col min="8199" max="8199" width="13.3984375" style="2" customWidth="1"/>
    <col min="8200" max="8200" width="14" style="2" customWidth="1"/>
    <col min="8201" max="8201" width="12.8984375" style="2" customWidth="1"/>
    <col min="8202" max="8202" width="12.5" style="2" customWidth="1"/>
    <col min="8203" max="8203" width="14.3984375" style="2" customWidth="1"/>
    <col min="8204" max="8204" width="13.59765625" style="2" customWidth="1"/>
    <col min="8205" max="8205" width="10.09765625" style="2" customWidth="1"/>
    <col min="8206" max="8206" width="11.19921875" style="2" customWidth="1"/>
    <col min="8207" max="8207" width="13.3984375" style="2" customWidth="1"/>
    <col min="8208" max="8447" width="9" style="2" customWidth="1"/>
    <col min="8448" max="8449" width="4.69921875" style="2" customWidth="1"/>
    <col min="8450" max="8450" width="7.09765625" style="2" customWidth="1"/>
    <col min="8451" max="8451" width="44.69921875" style="2" customWidth="1"/>
    <col min="8452" max="8452" width="12.8984375" style="2" customWidth="1"/>
    <col min="8453" max="8453" width="12.19921875" style="2" customWidth="1"/>
    <col min="8454" max="8454" width="13" style="2" customWidth="1"/>
    <col min="8455" max="8455" width="13.3984375" style="2" customWidth="1"/>
    <col min="8456" max="8456" width="14" style="2" customWidth="1"/>
    <col min="8457" max="8457" width="12.8984375" style="2" customWidth="1"/>
    <col min="8458" max="8458" width="12.5" style="2" customWidth="1"/>
    <col min="8459" max="8459" width="14.3984375" style="2" customWidth="1"/>
    <col min="8460" max="8460" width="13.59765625" style="2" customWidth="1"/>
    <col min="8461" max="8461" width="10.09765625" style="2" customWidth="1"/>
    <col min="8462" max="8462" width="11.19921875" style="2" customWidth="1"/>
    <col min="8463" max="8463" width="13.3984375" style="2" customWidth="1"/>
    <col min="8464" max="8703" width="9" style="2" customWidth="1"/>
    <col min="8704" max="8705" width="4.69921875" style="2" customWidth="1"/>
    <col min="8706" max="8706" width="7.09765625" style="2" customWidth="1"/>
    <col min="8707" max="8707" width="44.69921875" style="2" customWidth="1"/>
    <col min="8708" max="8708" width="12.8984375" style="2" customWidth="1"/>
    <col min="8709" max="8709" width="12.19921875" style="2" customWidth="1"/>
    <col min="8710" max="8710" width="13" style="2" customWidth="1"/>
    <col min="8711" max="8711" width="13.3984375" style="2" customWidth="1"/>
    <col min="8712" max="8712" width="14" style="2" customWidth="1"/>
    <col min="8713" max="8713" width="12.8984375" style="2" customWidth="1"/>
    <col min="8714" max="8714" width="12.5" style="2" customWidth="1"/>
    <col min="8715" max="8715" width="14.3984375" style="2" customWidth="1"/>
    <col min="8716" max="8716" width="13.59765625" style="2" customWidth="1"/>
    <col min="8717" max="8717" width="10.09765625" style="2" customWidth="1"/>
    <col min="8718" max="8718" width="11.19921875" style="2" customWidth="1"/>
    <col min="8719" max="8719" width="13.3984375" style="2" customWidth="1"/>
    <col min="8720" max="8959" width="9" style="2" customWidth="1"/>
    <col min="8960" max="8961" width="4.69921875" style="2" customWidth="1"/>
    <col min="8962" max="8962" width="7.09765625" style="2" customWidth="1"/>
    <col min="8963" max="8963" width="44.69921875" style="2" customWidth="1"/>
    <col min="8964" max="8964" width="12.8984375" style="2" customWidth="1"/>
    <col min="8965" max="8965" width="12.19921875" style="2" customWidth="1"/>
    <col min="8966" max="8966" width="13" style="2" customWidth="1"/>
    <col min="8967" max="8967" width="13.3984375" style="2" customWidth="1"/>
    <col min="8968" max="8968" width="14" style="2" customWidth="1"/>
    <col min="8969" max="8969" width="12.8984375" style="2" customWidth="1"/>
    <col min="8970" max="8970" width="12.5" style="2" customWidth="1"/>
    <col min="8971" max="8971" width="14.3984375" style="2" customWidth="1"/>
    <col min="8972" max="8972" width="13.59765625" style="2" customWidth="1"/>
    <col min="8973" max="8973" width="10.09765625" style="2" customWidth="1"/>
    <col min="8974" max="8974" width="11.19921875" style="2" customWidth="1"/>
    <col min="8975" max="8975" width="13.3984375" style="2" customWidth="1"/>
    <col min="8976" max="9215" width="9" style="2" customWidth="1"/>
    <col min="9216" max="9217" width="4.69921875" style="2" customWidth="1"/>
    <col min="9218" max="9218" width="7.09765625" style="2" customWidth="1"/>
    <col min="9219" max="9219" width="44.69921875" style="2" customWidth="1"/>
    <col min="9220" max="9220" width="12.8984375" style="2" customWidth="1"/>
    <col min="9221" max="9221" width="12.19921875" style="2" customWidth="1"/>
    <col min="9222" max="9222" width="13" style="2" customWidth="1"/>
    <col min="9223" max="9223" width="13.3984375" style="2" customWidth="1"/>
    <col min="9224" max="9224" width="14" style="2" customWidth="1"/>
    <col min="9225" max="9225" width="12.8984375" style="2" customWidth="1"/>
    <col min="9226" max="9226" width="12.5" style="2" customWidth="1"/>
    <col min="9227" max="9227" width="14.3984375" style="2" customWidth="1"/>
    <col min="9228" max="9228" width="13.59765625" style="2" customWidth="1"/>
    <col min="9229" max="9229" width="10.09765625" style="2" customWidth="1"/>
    <col min="9230" max="9230" width="11.19921875" style="2" customWidth="1"/>
    <col min="9231" max="9231" width="13.3984375" style="2" customWidth="1"/>
    <col min="9232" max="9471" width="9" style="2" customWidth="1"/>
    <col min="9472" max="9473" width="4.69921875" style="2" customWidth="1"/>
    <col min="9474" max="9474" width="7.09765625" style="2" customWidth="1"/>
    <col min="9475" max="9475" width="44.69921875" style="2" customWidth="1"/>
    <col min="9476" max="9476" width="12.8984375" style="2" customWidth="1"/>
    <col min="9477" max="9477" width="12.19921875" style="2" customWidth="1"/>
    <col min="9478" max="9478" width="13" style="2" customWidth="1"/>
    <col min="9479" max="9479" width="13.3984375" style="2" customWidth="1"/>
    <col min="9480" max="9480" width="14" style="2" customWidth="1"/>
    <col min="9481" max="9481" width="12.8984375" style="2" customWidth="1"/>
    <col min="9482" max="9482" width="12.5" style="2" customWidth="1"/>
    <col min="9483" max="9483" width="14.3984375" style="2" customWidth="1"/>
    <col min="9484" max="9484" width="13.59765625" style="2" customWidth="1"/>
    <col min="9485" max="9485" width="10.09765625" style="2" customWidth="1"/>
    <col min="9486" max="9486" width="11.19921875" style="2" customWidth="1"/>
    <col min="9487" max="9487" width="13.3984375" style="2" customWidth="1"/>
    <col min="9488" max="9727" width="9" style="2" customWidth="1"/>
    <col min="9728" max="9729" width="4.69921875" style="2" customWidth="1"/>
    <col min="9730" max="9730" width="7.09765625" style="2" customWidth="1"/>
    <col min="9731" max="9731" width="44.69921875" style="2" customWidth="1"/>
    <col min="9732" max="9732" width="12.8984375" style="2" customWidth="1"/>
    <col min="9733" max="9733" width="12.19921875" style="2" customWidth="1"/>
    <col min="9734" max="9734" width="13" style="2" customWidth="1"/>
    <col min="9735" max="9735" width="13.3984375" style="2" customWidth="1"/>
    <col min="9736" max="9736" width="14" style="2" customWidth="1"/>
    <col min="9737" max="9737" width="12.8984375" style="2" customWidth="1"/>
    <col min="9738" max="9738" width="12.5" style="2" customWidth="1"/>
    <col min="9739" max="9739" width="14.3984375" style="2" customWidth="1"/>
    <col min="9740" max="9740" width="13.59765625" style="2" customWidth="1"/>
    <col min="9741" max="9741" width="10.09765625" style="2" customWidth="1"/>
    <col min="9742" max="9742" width="11.19921875" style="2" customWidth="1"/>
    <col min="9743" max="9743" width="13.3984375" style="2" customWidth="1"/>
    <col min="9744" max="9983" width="9" style="2" customWidth="1"/>
    <col min="9984" max="9985" width="4.69921875" style="2" customWidth="1"/>
    <col min="9986" max="9986" width="7.09765625" style="2" customWidth="1"/>
    <col min="9987" max="9987" width="44.69921875" style="2" customWidth="1"/>
    <col min="9988" max="9988" width="12.8984375" style="2" customWidth="1"/>
    <col min="9989" max="9989" width="12.19921875" style="2" customWidth="1"/>
    <col min="9990" max="9990" width="13" style="2" customWidth="1"/>
    <col min="9991" max="9991" width="13.3984375" style="2" customWidth="1"/>
    <col min="9992" max="9992" width="14" style="2" customWidth="1"/>
    <col min="9993" max="9993" width="12.8984375" style="2" customWidth="1"/>
    <col min="9994" max="9994" width="12.5" style="2" customWidth="1"/>
    <col min="9995" max="9995" width="14.3984375" style="2" customWidth="1"/>
    <col min="9996" max="9996" width="13.59765625" style="2" customWidth="1"/>
    <col min="9997" max="9997" width="10.09765625" style="2" customWidth="1"/>
    <col min="9998" max="9998" width="11.19921875" style="2" customWidth="1"/>
    <col min="9999" max="9999" width="13.3984375" style="2" customWidth="1"/>
    <col min="10000" max="10239" width="9" style="2" customWidth="1"/>
    <col min="10240" max="10241" width="4.69921875" style="2" customWidth="1"/>
    <col min="10242" max="10242" width="7.09765625" style="2" customWidth="1"/>
    <col min="10243" max="10243" width="44.69921875" style="2" customWidth="1"/>
    <col min="10244" max="10244" width="12.8984375" style="2" customWidth="1"/>
    <col min="10245" max="10245" width="12.19921875" style="2" customWidth="1"/>
    <col min="10246" max="10246" width="13" style="2" customWidth="1"/>
    <col min="10247" max="10247" width="13.3984375" style="2" customWidth="1"/>
    <col min="10248" max="10248" width="14" style="2" customWidth="1"/>
    <col min="10249" max="10249" width="12.8984375" style="2" customWidth="1"/>
    <col min="10250" max="10250" width="12.5" style="2" customWidth="1"/>
    <col min="10251" max="10251" width="14.3984375" style="2" customWidth="1"/>
    <col min="10252" max="10252" width="13.59765625" style="2" customWidth="1"/>
    <col min="10253" max="10253" width="10.09765625" style="2" customWidth="1"/>
    <col min="10254" max="10254" width="11.19921875" style="2" customWidth="1"/>
    <col min="10255" max="10255" width="13.3984375" style="2" customWidth="1"/>
    <col min="10256" max="10495" width="9" style="2" customWidth="1"/>
    <col min="10496" max="10497" width="4.69921875" style="2" customWidth="1"/>
    <col min="10498" max="10498" width="7.09765625" style="2" customWidth="1"/>
    <col min="10499" max="10499" width="44.69921875" style="2" customWidth="1"/>
    <col min="10500" max="10500" width="12.8984375" style="2" customWidth="1"/>
    <col min="10501" max="10501" width="12.19921875" style="2" customWidth="1"/>
    <col min="10502" max="10502" width="13" style="2" customWidth="1"/>
    <col min="10503" max="10503" width="13.3984375" style="2" customWidth="1"/>
    <col min="10504" max="10504" width="14" style="2" customWidth="1"/>
    <col min="10505" max="10505" width="12.8984375" style="2" customWidth="1"/>
    <col min="10506" max="10506" width="12.5" style="2" customWidth="1"/>
    <col min="10507" max="10507" width="14.3984375" style="2" customWidth="1"/>
    <col min="10508" max="10508" width="13.59765625" style="2" customWidth="1"/>
    <col min="10509" max="10509" width="10.09765625" style="2" customWidth="1"/>
    <col min="10510" max="10510" width="11.19921875" style="2" customWidth="1"/>
    <col min="10511" max="10511" width="13.3984375" style="2" customWidth="1"/>
    <col min="10512" max="10751" width="9" style="2" customWidth="1"/>
    <col min="10752" max="10753" width="4.69921875" style="2" customWidth="1"/>
    <col min="10754" max="10754" width="7.09765625" style="2" customWidth="1"/>
    <col min="10755" max="10755" width="44.69921875" style="2" customWidth="1"/>
    <col min="10756" max="10756" width="12.8984375" style="2" customWidth="1"/>
    <col min="10757" max="10757" width="12.19921875" style="2" customWidth="1"/>
    <col min="10758" max="10758" width="13" style="2" customWidth="1"/>
    <col min="10759" max="10759" width="13.3984375" style="2" customWidth="1"/>
    <col min="10760" max="10760" width="14" style="2" customWidth="1"/>
    <col min="10761" max="10761" width="12.8984375" style="2" customWidth="1"/>
    <col min="10762" max="10762" width="12.5" style="2" customWidth="1"/>
    <col min="10763" max="10763" width="14.3984375" style="2" customWidth="1"/>
    <col min="10764" max="10764" width="13.59765625" style="2" customWidth="1"/>
    <col min="10765" max="10765" width="10.09765625" style="2" customWidth="1"/>
    <col min="10766" max="10766" width="11.19921875" style="2" customWidth="1"/>
    <col min="10767" max="10767" width="13.3984375" style="2" customWidth="1"/>
    <col min="10768" max="11007" width="9" style="2" customWidth="1"/>
    <col min="11008" max="11009" width="4.69921875" style="2" customWidth="1"/>
    <col min="11010" max="11010" width="7.09765625" style="2" customWidth="1"/>
    <col min="11011" max="11011" width="44.69921875" style="2" customWidth="1"/>
    <col min="11012" max="11012" width="12.8984375" style="2" customWidth="1"/>
    <col min="11013" max="11013" width="12.19921875" style="2" customWidth="1"/>
    <col min="11014" max="11014" width="13" style="2" customWidth="1"/>
    <col min="11015" max="11015" width="13.3984375" style="2" customWidth="1"/>
    <col min="11016" max="11016" width="14" style="2" customWidth="1"/>
    <col min="11017" max="11017" width="12.8984375" style="2" customWidth="1"/>
    <col min="11018" max="11018" width="12.5" style="2" customWidth="1"/>
    <col min="11019" max="11019" width="14.3984375" style="2" customWidth="1"/>
    <col min="11020" max="11020" width="13.59765625" style="2" customWidth="1"/>
    <col min="11021" max="11021" width="10.09765625" style="2" customWidth="1"/>
    <col min="11022" max="11022" width="11.19921875" style="2" customWidth="1"/>
    <col min="11023" max="11023" width="13.3984375" style="2" customWidth="1"/>
    <col min="11024" max="11263" width="9" style="2" customWidth="1"/>
    <col min="11264" max="11265" width="4.69921875" style="2" customWidth="1"/>
    <col min="11266" max="11266" width="7.09765625" style="2" customWidth="1"/>
    <col min="11267" max="11267" width="44.69921875" style="2" customWidth="1"/>
    <col min="11268" max="11268" width="12.8984375" style="2" customWidth="1"/>
    <col min="11269" max="11269" width="12.19921875" style="2" customWidth="1"/>
    <col min="11270" max="11270" width="13" style="2" customWidth="1"/>
    <col min="11271" max="11271" width="13.3984375" style="2" customWidth="1"/>
    <col min="11272" max="11272" width="14" style="2" customWidth="1"/>
    <col min="11273" max="11273" width="12.8984375" style="2" customWidth="1"/>
    <col min="11274" max="11274" width="12.5" style="2" customWidth="1"/>
    <col min="11275" max="11275" width="14.3984375" style="2" customWidth="1"/>
    <col min="11276" max="11276" width="13.59765625" style="2" customWidth="1"/>
    <col min="11277" max="11277" width="10.09765625" style="2" customWidth="1"/>
    <col min="11278" max="11278" width="11.19921875" style="2" customWidth="1"/>
    <col min="11279" max="11279" width="13.3984375" style="2" customWidth="1"/>
    <col min="11280" max="11519" width="9" style="2" customWidth="1"/>
    <col min="11520" max="11521" width="4.69921875" style="2" customWidth="1"/>
    <col min="11522" max="11522" width="7.09765625" style="2" customWidth="1"/>
    <col min="11523" max="11523" width="44.69921875" style="2" customWidth="1"/>
    <col min="11524" max="11524" width="12.8984375" style="2" customWidth="1"/>
    <col min="11525" max="11525" width="12.19921875" style="2" customWidth="1"/>
    <col min="11526" max="11526" width="13" style="2" customWidth="1"/>
    <col min="11527" max="11527" width="13.3984375" style="2" customWidth="1"/>
    <col min="11528" max="11528" width="14" style="2" customWidth="1"/>
    <col min="11529" max="11529" width="12.8984375" style="2" customWidth="1"/>
    <col min="11530" max="11530" width="12.5" style="2" customWidth="1"/>
    <col min="11531" max="11531" width="14.3984375" style="2" customWidth="1"/>
    <col min="11532" max="11532" width="13.59765625" style="2" customWidth="1"/>
    <col min="11533" max="11533" width="10.09765625" style="2" customWidth="1"/>
    <col min="11534" max="11534" width="11.19921875" style="2" customWidth="1"/>
    <col min="11535" max="11535" width="13.3984375" style="2" customWidth="1"/>
    <col min="11536" max="11775" width="9" style="2" customWidth="1"/>
    <col min="11776" max="11777" width="4.69921875" style="2" customWidth="1"/>
    <col min="11778" max="11778" width="7.09765625" style="2" customWidth="1"/>
    <col min="11779" max="11779" width="44.69921875" style="2" customWidth="1"/>
    <col min="11780" max="11780" width="12.8984375" style="2" customWidth="1"/>
    <col min="11781" max="11781" width="12.19921875" style="2" customWidth="1"/>
    <col min="11782" max="11782" width="13" style="2" customWidth="1"/>
    <col min="11783" max="11783" width="13.3984375" style="2" customWidth="1"/>
    <col min="11784" max="11784" width="14" style="2" customWidth="1"/>
    <col min="11785" max="11785" width="12.8984375" style="2" customWidth="1"/>
    <col min="11786" max="11786" width="12.5" style="2" customWidth="1"/>
    <col min="11787" max="11787" width="14.3984375" style="2" customWidth="1"/>
    <col min="11788" max="11788" width="13.59765625" style="2" customWidth="1"/>
    <col min="11789" max="11789" width="10.09765625" style="2" customWidth="1"/>
    <col min="11790" max="11790" width="11.19921875" style="2" customWidth="1"/>
    <col min="11791" max="11791" width="13.3984375" style="2" customWidth="1"/>
    <col min="11792" max="12031" width="9" style="2" customWidth="1"/>
    <col min="12032" max="12033" width="4.69921875" style="2" customWidth="1"/>
    <col min="12034" max="12034" width="7.09765625" style="2" customWidth="1"/>
    <col min="12035" max="12035" width="44.69921875" style="2" customWidth="1"/>
    <col min="12036" max="12036" width="12.8984375" style="2" customWidth="1"/>
    <col min="12037" max="12037" width="12.19921875" style="2" customWidth="1"/>
    <col min="12038" max="12038" width="13" style="2" customWidth="1"/>
    <col min="12039" max="12039" width="13.3984375" style="2" customWidth="1"/>
    <col min="12040" max="12040" width="14" style="2" customWidth="1"/>
    <col min="12041" max="12041" width="12.8984375" style="2" customWidth="1"/>
    <col min="12042" max="12042" width="12.5" style="2" customWidth="1"/>
    <col min="12043" max="12043" width="14.3984375" style="2" customWidth="1"/>
    <col min="12044" max="12044" width="13.59765625" style="2" customWidth="1"/>
    <col min="12045" max="12045" width="10.09765625" style="2" customWidth="1"/>
    <col min="12046" max="12046" width="11.19921875" style="2" customWidth="1"/>
    <col min="12047" max="12047" width="13.3984375" style="2" customWidth="1"/>
    <col min="12048" max="12287" width="9" style="2" customWidth="1"/>
    <col min="12288" max="12289" width="4.69921875" style="2" customWidth="1"/>
    <col min="12290" max="12290" width="7.09765625" style="2" customWidth="1"/>
    <col min="12291" max="12291" width="44.69921875" style="2" customWidth="1"/>
    <col min="12292" max="12292" width="12.8984375" style="2" customWidth="1"/>
    <col min="12293" max="12293" width="12.19921875" style="2" customWidth="1"/>
    <col min="12294" max="12294" width="13" style="2" customWidth="1"/>
    <col min="12295" max="12295" width="13.3984375" style="2" customWidth="1"/>
    <col min="12296" max="12296" width="14" style="2" customWidth="1"/>
    <col min="12297" max="12297" width="12.8984375" style="2" customWidth="1"/>
    <col min="12298" max="12298" width="12.5" style="2" customWidth="1"/>
    <col min="12299" max="12299" width="14.3984375" style="2" customWidth="1"/>
    <col min="12300" max="12300" width="13.59765625" style="2" customWidth="1"/>
    <col min="12301" max="12301" width="10.09765625" style="2" customWidth="1"/>
    <col min="12302" max="12302" width="11.19921875" style="2" customWidth="1"/>
    <col min="12303" max="12303" width="13.3984375" style="2" customWidth="1"/>
    <col min="12304" max="12543" width="9" style="2" customWidth="1"/>
    <col min="12544" max="12545" width="4.69921875" style="2" customWidth="1"/>
    <col min="12546" max="12546" width="7.09765625" style="2" customWidth="1"/>
    <col min="12547" max="12547" width="44.69921875" style="2" customWidth="1"/>
    <col min="12548" max="12548" width="12.8984375" style="2" customWidth="1"/>
    <col min="12549" max="12549" width="12.19921875" style="2" customWidth="1"/>
    <col min="12550" max="12550" width="13" style="2" customWidth="1"/>
    <col min="12551" max="12551" width="13.3984375" style="2" customWidth="1"/>
    <col min="12552" max="12552" width="14" style="2" customWidth="1"/>
    <col min="12553" max="12553" width="12.8984375" style="2" customWidth="1"/>
    <col min="12554" max="12554" width="12.5" style="2" customWidth="1"/>
    <col min="12555" max="12555" width="14.3984375" style="2" customWidth="1"/>
    <col min="12556" max="12556" width="13.59765625" style="2" customWidth="1"/>
    <col min="12557" max="12557" width="10.09765625" style="2" customWidth="1"/>
    <col min="12558" max="12558" width="11.19921875" style="2" customWidth="1"/>
    <col min="12559" max="12559" width="13.3984375" style="2" customWidth="1"/>
    <col min="12560" max="12799" width="9" style="2" customWidth="1"/>
    <col min="12800" max="12801" width="4.69921875" style="2" customWidth="1"/>
    <col min="12802" max="12802" width="7.09765625" style="2" customWidth="1"/>
    <col min="12803" max="12803" width="44.69921875" style="2" customWidth="1"/>
    <col min="12804" max="12804" width="12.8984375" style="2" customWidth="1"/>
    <col min="12805" max="12805" width="12.19921875" style="2" customWidth="1"/>
    <col min="12806" max="12806" width="13" style="2" customWidth="1"/>
    <col min="12807" max="12807" width="13.3984375" style="2" customWidth="1"/>
    <col min="12808" max="12808" width="14" style="2" customWidth="1"/>
    <col min="12809" max="12809" width="12.8984375" style="2" customWidth="1"/>
    <col min="12810" max="12810" width="12.5" style="2" customWidth="1"/>
    <col min="12811" max="12811" width="14.3984375" style="2" customWidth="1"/>
    <col min="12812" max="12812" width="13.59765625" style="2" customWidth="1"/>
    <col min="12813" max="12813" width="10.09765625" style="2" customWidth="1"/>
    <col min="12814" max="12814" width="11.19921875" style="2" customWidth="1"/>
    <col min="12815" max="12815" width="13.3984375" style="2" customWidth="1"/>
    <col min="12816" max="13055" width="9" style="2" customWidth="1"/>
    <col min="13056" max="13057" width="4.69921875" style="2" customWidth="1"/>
    <col min="13058" max="13058" width="7.09765625" style="2" customWidth="1"/>
    <col min="13059" max="13059" width="44.69921875" style="2" customWidth="1"/>
    <col min="13060" max="13060" width="12.8984375" style="2" customWidth="1"/>
    <col min="13061" max="13061" width="12.19921875" style="2" customWidth="1"/>
    <col min="13062" max="13062" width="13" style="2" customWidth="1"/>
    <col min="13063" max="13063" width="13.3984375" style="2" customWidth="1"/>
    <col min="13064" max="13064" width="14" style="2" customWidth="1"/>
    <col min="13065" max="13065" width="12.8984375" style="2" customWidth="1"/>
    <col min="13066" max="13066" width="12.5" style="2" customWidth="1"/>
    <col min="13067" max="13067" width="14.3984375" style="2" customWidth="1"/>
    <col min="13068" max="13068" width="13.59765625" style="2" customWidth="1"/>
    <col min="13069" max="13069" width="10.09765625" style="2" customWidth="1"/>
    <col min="13070" max="13070" width="11.19921875" style="2" customWidth="1"/>
    <col min="13071" max="13071" width="13.3984375" style="2" customWidth="1"/>
    <col min="13072" max="13311" width="9" style="2" customWidth="1"/>
    <col min="13312" max="13313" width="4.69921875" style="2" customWidth="1"/>
    <col min="13314" max="13314" width="7.09765625" style="2" customWidth="1"/>
    <col min="13315" max="13315" width="44.69921875" style="2" customWidth="1"/>
    <col min="13316" max="13316" width="12.8984375" style="2" customWidth="1"/>
    <col min="13317" max="13317" width="12.19921875" style="2" customWidth="1"/>
    <col min="13318" max="13318" width="13" style="2" customWidth="1"/>
    <col min="13319" max="13319" width="13.3984375" style="2" customWidth="1"/>
    <col min="13320" max="13320" width="14" style="2" customWidth="1"/>
    <col min="13321" max="13321" width="12.8984375" style="2" customWidth="1"/>
    <col min="13322" max="13322" width="12.5" style="2" customWidth="1"/>
    <col min="13323" max="13323" width="14.3984375" style="2" customWidth="1"/>
    <col min="13324" max="13324" width="13.59765625" style="2" customWidth="1"/>
    <col min="13325" max="13325" width="10.09765625" style="2" customWidth="1"/>
    <col min="13326" max="13326" width="11.19921875" style="2" customWidth="1"/>
    <col min="13327" max="13327" width="13.3984375" style="2" customWidth="1"/>
    <col min="13328" max="13567" width="9" style="2" customWidth="1"/>
    <col min="13568" max="13569" width="4.69921875" style="2" customWidth="1"/>
    <col min="13570" max="13570" width="7.09765625" style="2" customWidth="1"/>
    <col min="13571" max="13571" width="44.69921875" style="2" customWidth="1"/>
    <col min="13572" max="13572" width="12.8984375" style="2" customWidth="1"/>
    <col min="13573" max="13573" width="12.19921875" style="2" customWidth="1"/>
    <col min="13574" max="13574" width="13" style="2" customWidth="1"/>
    <col min="13575" max="13575" width="13.3984375" style="2" customWidth="1"/>
    <col min="13576" max="13576" width="14" style="2" customWidth="1"/>
    <col min="13577" max="13577" width="12.8984375" style="2" customWidth="1"/>
    <col min="13578" max="13578" width="12.5" style="2" customWidth="1"/>
    <col min="13579" max="13579" width="14.3984375" style="2" customWidth="1"/>
    <col min="13580" max="13580" width="13.59765625" style="2" customWidth="1"/>
    <col min="13581" max="13581" width="10.09765625" style="2" customWidth="1"/>
    <col min="13582" max="13582" width="11.19921875" style="2" customWidth="1"/>
    <col min="13583" max="13583" width="13.3984375" style="2" customWidth="1"/>
    <col min="13584" max="13823" width="9" style="2" customWidth="1"/>
    <col min="13824" max="13825" width="4.69921875" style="2" customWidth="1"/>
    <col min="13826" max="13826" width="7.09765625" style="2" customWidth="1"/>
    <col min="13827" max="13827" width="44.69921875" style="2" customWidth="1"/>
    <col min="13828" max="13828" width="12.8984375" style="2" customWidth="1"/>
    <col min="13829" max="13829" width="12.19921875" style="2" customWidth="1"/>
    <col min="13830" max="13830" width="13" style="2" customWidth="1"/>
    <col min="13831" max="13831" width="13.3984375" style="2" customWidth="1"/>
    <col min="13832" max="13832" width="14" style="2" customWidth="1"/>
    <col min="13833" max="13833" width="12.8984375" style="2" customWidth="1"/>
    <col min="13834" max="13834" width="12.5" style="2" customWidth="1"/>
    <col min="13835" max="13835" width="14.3984375" style="2" customWidth="1"/>
    <col min="13836" max="13836" width="13.59765625" style="2" customWidth="1"/>
    <col min="13837" max="13837" width="10.09765625" style="2" customWidth="1"/>
    <col min="13838" max="13838" width="11.19921875" style="2" customWidth="1"/>
    <col min="13839" max="13839" width="13.3984375" style="2" customWidth="1"/>
    <col min="13840" max="14079" width="9" style="2" customWidth="1"/>
    <col min="14080" max="14081" width="4.69921875" style="2" customWidth="1"/>
    <col min="14082" max="14082" width="7.09765625" style="2" customWidth="1"/>
    <col min="14083" max="14083" width="44.69921875" style="2" customWidth="1"/>
    <col min="14084" max="14084" width="12.8984375" style="2" customWidth="1"/>
    <col min="14085" max="14085" width="12.19921875" style="2" customWidth="1"/>
    <col min="14086" max="14086" width="13" style="2" customWidth="1"/>
    <col min="14087" max="14087" width="13.3984375" style="2" customWidth="1"/>
    <col min="14088" max="14088" width="14" style="2" customWidth="1"/>
    <col min="14089" max="14089" width="12.8984375" style="2" customWidth="1"/>
    <col min="14090" max="14090" width="12.5" style="2" customWidth="1"/>
    <col min="14091" max="14091" width="14.3984375" style="2" customWidth="1"/>
    <col min="14092" max="14092" width="13.59765625" style="2" customWidth="1"/>
    <col min="14093" max="14093" width="10.09765625" style="2" customWidth="1"/>
    <col min="14094" max="14094" width="11.19921875" style="2" customWidth="1"/>
    <col min="14095" max="14095" width="13.3984375" style="2" customWidth="1"/>
    <col min="14096" max="14335" width="9" style="2" customWidth="1"/>
    <col min="14336" max="14337" width="4.69921875" style="2" customWidth="1"/>
    <col min="14338" max="14338" width="7.09765625" style="2" customWidth="1"/>
    <col min="14339" max="14339" width="44.69921875" style="2" customWidth="1"/>
    <col min="14340" max="14340" width="12.8984375" style="2" customWidth="1"/>
    <col min="14341" max="14341" width="12.19921875" style="2" customWidth="1"/>
    <col min="14342" max="14342" width="13" style="2" customWidth="1"/>
    <col min="14343" max="14343" width="13.3984375" style="2" customWidth="1"/>
    <col min="14344" max="14344" width="14" style="2" customWidth="1"/>
    <col min="14345" max="14345" width="12.8984375" style="2" customWidth="1"/>
    <col min="14346" max="14346" width="12.5" style="2" customWidth="1"/>
    <col min="14347" max="14347" width="14.3984375" style="2" customWidth="1"/>
    <col min="14348" max="14348" width="13.59765625" style="2" customWidth="1"/>
    <col min="14349" max="14349" width="10.09765625" style="2" customWidth="1"/>
    <col min="14350" max="14350" width="11.19921875" style="2" customWidth="1"/>
    <col min="14351" max="14351" width="13.3984375" style="2" customWidth="1"/>
    <col min="14352" max="14591" width="9" style="2" customWidth="1"/>
    <col min="14592" max="14593" width="4.69921875" style="2" customWidth="1"/>
    <col min="14594" max="14594" width="7.09765625" style="2" customWidth="1"/>
    <col min="14595" max="14595" width="44.69921875" style="2" customWidth="1"/>
    <col min="14596" max="14596" width="12.8984375" style="2" customWidth="1"/>
    <col min="14597" max="14597" width="12.19921875" style="2" customWidth="1"/>
    <col min="14598" max="14598" width="13" style="2" customWidth="1"/>
    <col min="14599" max="14599" width="13.3984375" style="2" customWidth="1"/>
    <col min="14600" max="14600" width="14" style="2" customWidth="1"/>
    <col min="14601" max="14601" width="12.8984375" style="2" customWidth="1"/>
    <col min="14602" max="14602" width="12.5" style="2" customWidth="1"/>
    <col min="14603" max="14603" width="14.3984375" style="2" customWidth="1"/>
    <col min="14604" max="14604" width="13.59765625" style="2" customWidth="1"/>
    <col min="14605" max="14605" width="10.09765625" style="2" customWidth="1"/>
    <col min="14606" max="14606" width="11.19921875" style="2" customWidth="1"/>
    <col min="14607" max="14607" width="13.3984375" style="2" customWidth="1"/>
    <col min="14608" max="14847" width="9" style="2" customWidth="1"/>
    <col min="14848" max="14849" width="4.69921875" style="2" customWidth="1"/>
    <col min="14850" max="14850" width="7.09765625" style="2" customWidth="1"/>
    <col min="14851" max="14851" width="44.69921875" style="2" customWidth="1"/>
    <col min="14852" max="14852" width="12.8984375" style="2" customWidth="1"/>
    <col min="14853" max="14853" width="12.19921875" style="2" customWidth="1"/>
    <col min="14854" max="14854" width="13" style="2" customWidth="1"/>
    <col min="14855" max="14855" width="13.3984375" style="2" customWidth="1"/>
    <col min="14856" max="14856" width="14" style="2" customWidth="1"/>
    <col min="14857" max="14857" width="12.8984375" style="2" customWidth="1"/>
    <col min="14858" max="14858" width="12.5" style="2" customWidth="1"/>
    <col min="14859" max="14859" width="14.3984375" style="2" customWidth="1"/>
    <col min="14860" max="14860" width="13.59765625" style="2" customWidth="1"/>
    <col min="14861" max="14861" width="10.09765625" style="2" customWidth="1"/>
    <col min="14862" max="14862" width="11.19921875" style="2" customWidth="1"/>
    <col min="14863" max="14863" width="13.3984375" style="2" customWidth="1"/>
    <col min="14864" max="15103" width="9" style="2" customWidth="1"/>
    <col min="15104" max="15105" width="4.69921875" style="2" customWidth="1"/>
    <col min="15106" max="15106" width="7.09765625" style="2" customWidth="1"/>
    <col min="15107" max="15107" width="44.69921875" style="2" customWidth="1"/>
    <col min="15108" max="15108" width="12.8984375" style="2" customWidth="1"/>
    <col min="15109" max="15109" width="12.19921875" style="2" customWidth="1"/>
    <col min="15110" max="15110" width="13" style="2" customWidth="1"/>
    <col min="15111" max="15111" width="13.3984375" style="2" customWidth="1"/>
    <col min="15112" max="15112" width="14" style="2" customWidth="1"/>
    <col min="15113" max="15113" width="12.8984375" style="2" customWidth="1"/>
    <col min="15114" max="15114" width="12.5" style="2" customWidth="1"/>
    <col min="15115" max="15115" width="14.3984375" style="2" customWidth="1"/>
    <col min="15116" max="15116" width="13.59765625" style="2" customWidth="1"/>
    <col min="15117" max="15117" width="10.09765625" style="2" customWidth="1"/>
    <col min="15118" max="15118" width="11.19921875" style="2" customWidth="1"/>
    <col min="15119" max="15119" width="13.3984375" style="2" customWidth="1"/>
    <col min="15120" max="15359" width="9" style="2" customWidth="1"/>
    <col min="15360" max="15361" width="4.69921875" style="2" customWidth="1"/>
    <col min="15362" max="15362" width="7.09765625" style="2" customWidth="1"/>
    <col min="15363" max="15363" width="44.69921875" style="2" customWidth="1"/>
    <col min="15364" max="15364" width="12.8984375" style="2" customWidth="1"/>
    <col min="15365" max="15365" width="12.19921875" style="2" customWidth="1"/>
    <col min="15366" max="15366" width="13" style="2" customWidth="1"/>
    <col min="15367" max="15367" width="13.3984375" style="2" customWidth="1"/>
    <col min="15368" max="15368" width="14" style="2" customWidth="1"/>
    <col min="15369" max="15369" width="12.8984375" style="2" customWidth="1"/>
    <col min="15370" max="15370" width="12.5" style="2" customWidth="1"/>
    <col min="15371" max="15371" width="14.3984375" style="2" customWidth="1"/>
    <col min="15372" max="15372" width="13.59765625" style="2" customWidth="1"/>
    <col min="15373" max="15373" width="10.09765625" style="2" customWidth="1"/>
    <col min="15374" max="15374" width="11.19921875" style="2" customWidth="1"/>
    <col min="15375" max="15375" width="13.3984375" style="2" customWidth="1"/>
    <col min="15376" max="15615" width="9" style="2" customWidth="1"/>
    <col min="15616" max="15617" width="4.69921875" style="2" customWidth="1"/>
    <col min="15618" max="15618" width="7.09765625" style="2" customWidth="1"/>
    <col min="15619" max="15619" width="44.69921875" style="2" customWidth="1"/>
    <col min="15620" max="15620" width="12.8984375" style="2" customWidth="1"/>
    <col min="15621" max="15621" width="12.19921875" style="2" customWidth="1"/>
    <col min="15622" max="15622" width="13" style="2" customWidth="1"/>
    <col min="15623" max="15623" width="13.3984375" style="2" customWidth="1"/>
    <col min="15624" max="15624" width="14" style="2" customWidth="1"/>
    <col min="15625" max="15625" width="12.8984375" style="2" customWidth="1"/>
    <col min="15626" max="15626" width="12.5" style="2" customWidth="1"/>
    <col min="15627" max="15627" width="14.3984375" style="2" customWidth="1"/>
    <col min="15628" max="15628" width="13.59765625" style="2" customWidth="1"/>
    <col min="15629" max="15629" width="10.09765625" style="2" customWidth="1"/>
    <col min="15630" max="15630" width="11.19921875" style="2" customWidth="1"/>
    <col min="15631" max="15631" width="13.3984375" style="2" customWidth="1"/>
    <col min="15632" max="15871" width="9" style="2" customWidth="1"/>
    <col min="15872" max="15873" width="4.69921875" style="2" customWidth="1"/>
    <col min="15874" max="15874" width="7.09765625" style="2" customWidth="1"/>
    <col min="15875" max="15875" width="44.69921875" style="2" customWidth="1"/>
    <col min="15876" max="15876" width="12.8984375" style="2" customWidth="1"/>
    <col min="15877" max="15877" width="12.19921875" style="2" customWidth="1"/>
    <col min="15878" max="15878" width="13" style="2" customWidth="1"/>
    <col min="15879" max="15879" width="13.3984375" style="2" customWidth="1"/>
    <col min="15880" max="15880" width="14" style="2" customWidth="1"/>
    <col min="15881" max="15881" width="12.8984375" style="2" customWidth="1"/>
    <col min="15882" max="15882" width="12.5" style="2" customWidth="1"/>
    <col min="15883" max="15883" width="14.3984375" style="2" customWidth="1"/>
    <col min="15884" max="15884" width="13.59765625" style="2" customWidth="1"/>
    <col min="15885" max="15885" width="10.09765625" style="2" customWidth="1"/>
    <col min="15886" max="15886" width="11.19921875" style="2" customWidth="1"/>
    <col min="15887" max="15887" width="13.3984375" style="2" customWidth="1"/>
    <col min="15888" max="16127" width="9" style="2" customWidth="1"/>
    <col min="16128" max="16129" width="4.69921875" style="2" customWidth="1"/>
    <col min="16130" max="16130" width="7.09765625" style="2" customWidth="1"/>
    <col min="16131" max="16131" width="44.69921875" style="2" customWidth="1"/>
    <col min="16132" max="16132" width="12.8984375" style="2" customWidth="1"/>
    <col min="16133" max="16133" width="12.19921875" style="2" customWidth="1"/>
    <col min="16134" max="16134" width="13" style="2" customWidth="1"/>
    <col min="16135" max="16135" width="13.3984375" style="2" customWidth="1"/>
    <col min="16136" max="16136" width="14" style="2" customWidth="1"/>
    <col min="16137" max="16137" width="12.8984375" style="2" customWidth="1"/>
    <col min="16138" max="16138" width="12.5" style="2" customWidth="1"/>
    <col min="16139" max="16139" width="14.3984375" style="2" customWidth="1"/>
    <col min="16140" max="16140" width="13.59765625" style="2" customWidth="1"/>
    <col min="16141" max="16141" width="10.09765625" style="2" customWidth="1"/>
    <col min="16142" max="16142" width="11.19921875" style="2" customWidth="1"/>
    <col min="16143" max="16143" width="13.3984375" style="2" customWidth="1"/>
    <col min="16144" max="16383" width="9" style="2" customWidth="1"/>
    <col min="16384" max="16384" width="4.69921875" style="2" customWidth="1"/>
  </cols>
  <sheetData>
    <row r="1" spans="1:14" ht="20.25">
      <c r="A1" s="1" t="s">
        <v>0</v>
      </c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/>
    </row>
    <row r="2" spans="1:15" ht="15.75">
      <c r="A2" s="5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6"/>
      <c r="M2" s="7" t="s">
        <v>217</v>
      </c>
      <c r="N2" s="7"/>
      <c r="O2" s="8"/>
    </row>
    <row r="3" spans="1:15" ht="15.75">
      <c r="A3" s="5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6"/>
      <c r="M3" s="7" t="s">
        <v>211</v>
      </c>
      <c r="N3" s="7"/>
      <c r="O3" s="8"/>
    </row>
    <row r="4" spans="1:15" ht="15.75">
      <c r="A4" s="5" t="s">
        <v>0</v>
      </c>
      <c r="B4" s="2"/>
      <c r="C4" s="2"/>
      <c r="D4" s="3"/>
      <c r="E4" s="3"/>
      <c r="F4" s="3"/>
      <c r="G4" s="3"/>
      <c r="H4" s="3"/>
      <c r="I4" s="3"/>
      <c r="J4" s="3"/>
      <c r="K4" s="3"/>
      <c r="L4" s="6"/>
      <c r="M4" s="7" t="s">
        <v>212</v>
      </c>
      <c r="N4" s="7"/>
      <c r="O4" s="8"/>
    </row>
    <row r="5" spans="1:1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1:18" s="11" customFormat="1" ht="15.75">
      <c r="A6" s="370" t="s">
        <v>2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10"/>
      <c r="Q6" s="10"/>
      <c r="R6" s="10"/>
    </row>
    <row r="7" spans="1:18" s="11" customFormat="1" ht="15.75">
      <c r="A7" s="371" t="s">
        <v>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12"/>
      <c r="Q7" s="12"/>
      <c r="R7" s="12"/>
    </row>
    <row r="8" spans="1:18" ht="15.75">
      <c r="A8" s="371" t="s">
        <v>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12"/>
      <c r="Q8" s="12"/>
      <c r="R8" s="12"/>
    </row>
    <row r="9" spans="1:18" ht="15.75">
      <c r="A9" s="371" t="s">
        <v>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12"/>
      <c r="Q9" s="12"/>
      <c r="R9" s="12"/>
    </row>
    <row r="10" spans="1:15" ht="14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8" ht="15.75" thickBo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13"/>
      <c r="Q11" s="13"/>
      <c r="R11" s="13"/>
    </row>
    <row r="12" spans="1:18" ht="14.25">
      <c r="A12" s="329" t="s">
        <v>6</v>
      </c>
      <c r="B12" s="332" t="s">
        <v>7</v>
      </c>
      <c r="C12" s="335" t="s">
        <v>8</v>
      </c>
      <c r="D12" s="338" t="s">
        <v>9</v>
      </c>
      <c r="E12" s="341" t="s">
        <v>10</v>
      </c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14"/>
      <c r="Q12" s="15"/>
      <c r="R12" s="16"/>
    </row>
    <row r="13" spans="1:18" ht="14.25">
      <c r="A13" s="330"/>
      <c r="B13" s="333"/>
      <c r="C13" s="336"/>
      <c r="D13" s="339"/>
      <c r="E13" s="17" t="s">
        <v>11</v>
      </c>
      <c r="F13" s="349" t="s">
        <v>10</v>
      </c>
      <c r="G13" s="350"/>
      <c r="H13" s="350"/>
      <c r="I13" s="350"/>
      <c r="J13" s="350"/>
      <c r="K13" s="350"/>
      <c r="L13" s="350"/>
      <c r="M13" s="351"/>
      <c r="N13" s="18" t="s">
        <v>11</v>
      </c>
      <c r="O13" s="352" t="s">
        <v>10</v>
      </c>
      <c r="P13" s="353"/>
      <c r="Q13" s="354"/>
      <c r="R13" s="16"/>
    </row>
    <row r="14" spans="1:18" ht="14.25">
      <c r="A14" s="330"/>
      <c r="B14" s="333"/>
      <c r="C14" s="336"/>
      <c r="D14" s="339"/>
      <c r="E14" s="17" t="s">
        <v>12</v>
      </c>
      <c r="F14" s="17" t="s">
        <v>13</v>
      </c>
      <c r="G14" s="355" t="s">
        <v>14</v>
      </c>
      <c r="H14" s="355"/>
      <c r="I14" s="17" t="s">
        <v>15</v>
      </c>
      <c r="J14" s="19" t="s">
        <v>16</v>
      </c>
      <c r="K14" s="20" t="s">
        <v>13</v>
      </c>
      <c r="L14" s="21"/>
      <c r="M14" s="22" t="s">
        <v>17</v>
      </c>
      <c r="N14" s="23" t="s">
        <v>18</v>
      </c>
      <c r="O14" s="18" t="s">
        <v>19</v>
      </c>
      <c r="P14" s="24" t="s">
        <v>20</v>
      </c>
      <c r="Q14" s="356" t="s">
        <v>21</v>
      </c>
      <c r="R14" s="16"/>
    </row>
    <row r="15" spans="1:18" ht="14.25">
      <c r="A15" s="330"/>
      <c r="B15" s="333"/>
      <c r="C15" s="336"/>
      <c r="D15" s="339"/>
      <c r="E15" s="359"/>
      <c r="F15" s="17" t="s">
        <v>22</v>
      </c>
      <c r="G15" s="25" t="s">
        <v>23</v>
      </c>
      <c r="H15" s="26" t="s">
        <v>24</v>
      </c>
      <c r="I15" s="17" t="s">
        <v>25</v>
      </c>
      <c r="J15" s="19" t="s">
        <v>26</v>
      </c>
      <c r="K15" s="20" t="s">
        <v>27</v>
      </c>
      <c r="L15" s="20" t="s">
        <v>28</v>
      </c>
      <c r="M15" s="22" t="s">
        <v>29</v>
      </c>
      <c r="N15" s="361"/>
      <c r="O15" s="18" t="s">
        <v>30</v>
      </c>
      <c r="P15" s="363" t="s">
        <v>31</v>
      </c>
      <c r="Q15" s="357"/>
      <c r="R15" s="13"/>
    </row>
    <row r="16" spans="1:18" ht="14.25">
      <c r="A16" s="330"/>
      <c r="B16" s="333"/>
      <c r="C16" s="336"/>
      <c r="D16" s="339"/>
      <c r="E16" s="359"/>
      <c r="F16" s="17" t="s">
        <v>32</v>
      </c>
      <c r="G16" s="17" t="s">
        <v>33</v>
      </c>
      <c r="H16" s="27" t="s">
        <v>34</v>
      </c>
      <c r="I16" s="359"/>
      <c r="J16" s="19" t="s">
        <v>35</v>
      </c>
      <c r="K16" s="20" t="s">
        <v>36</v>
      </c>
      <c r="L16" s="20" t="s">
        <v>37</v>
      </c>
      <c r="M16" s="366"/>
      <c r="N16" s="361"/>
      <c r="O16" s="18" t="s">
        <v>38</v>
      </c>
      <c r="P16" s="364"/>
      <c r="Q16" s="357"/>
      <c r="R16" s="13"/>
    </row>
    <row r="17" spans="1:18" s="29" customFormat="1" ht="14.25">
      <c r="A17" s="330"/>
      <c r="B17" s="333"/>
      <c r="C17" s="336"/>
      <c r="D17" s="339"/>
      <c r="E17" s="359"/>
      <c r="F17" s="359"/>
      <c r="G17" s="17" t="s">
        <v>39</v>
      </c>
      <c r="H17" s="27" t="s">
        <v>40</v>
      </c>
      <c r="I17" s="359"/>
      <c r="J17" s="359"/>
      <c r="K17" s="17" t="s">
        <v>41</v>
      </c>
      <c r="L17" s="17" t="s">
        <v>42</v>
      </c>
      <c r="M17" s="366"/>
      <c r="N17" s="361"/>
      <c r="O17" s="368"/>
      <c r="P17" s="364"/>
      <c r="Q17" s="357"/>
      <c r="R17" s="28"/>
    </row>
    <row r="18" spans="1:18" s="29" customFormat="1" ht="14.25">
      <c r="A18" s="330"/>
      <c r="B18" s="333"/>
      <c r="C18" s="336"/>
      <c r="D18" s="339"/>
      <c r="E18" s="359"/>
      <c r="F18" s="359"/>
      <c r="G18" s="359"/>
      <c r="H18" s="27" t="s">
        <v>43</v>
      </c>
      <c r="I18" s="359"/>
      <c r="J18" s="359"/>
      <c r="K18" s="17" t="s">
        <v>44</v>
      </c>
      <c r="L18" s="17" t="s">
        <v>45</v>
      </c>
      <c r="M18" s="366"/>
      <c r="N18" s="361"/>
      <c r="O18" s="368"/>
      <c r="P18" s="364"/>
      <c r="Q18" s="357"/>
      <c r="R18" s="28"/>
    </row>
    <row r="19" spans="1:18" s="29" customFormat="1" ht="30.75" thickBot="1">
      <c r="A19" s="331"/>
      <c r="B19" s="334"/>
      <c r="C19" s="337"/>
      <c r="D19" s="340"/>
      <c r="E19" s="360"/>
      <c r="F19" s="360"/>
      <c r="G19" s="360"/>
      <c r="H19" s="30"/>
      <c r="I19" s="360"/>
      <c r="J19" s="360"/>
      <c r="K19" s="31" t="s">
        <v>46</v>
      </c>
      <c r="L19" s="31"/>
      <c r="M19" s="367"/>
      <c r="N19" s="362"/>
      <c r="O19" s="369"/>
      <c r="P19" s="365"/>
      <c r="Q19" s="358"/>
      <c r="R19" s="32"/>
    </row>
    <row r="20" spans="1:17" s="42" customFormat="1" ht="15.75" thickBot="1">
      <c r="A20" s="33">
        <v>1</v>
      </c>
      <c r="B20" s="34" t="s">
        <v>47</v>
      </c>
      <c r="C20" s="35" t="s">
        <v>48</v>
      </c>
      <c r="D20" s="36" t="s">
        <v>49</v>
      </c>
      <c r="E20" s="37" t="s">
        <v>50</v>
      </c>
      <c r="F20" s="38" t="s">
        <v>51</v>
      </c>
      <c r="G20" s="37" t="s">
        <v>52</v>
      </c>
      <c r="H20" s="38" t="s">
        <v>53</v>
      </c>
      <c r="I20" s="37" t="s">
        <v>54</v>
      </c>
      <c r="J20" s="38" t="s">
        <v>55</v>
      </c>
      <c r="K20" s="37">
        <v>11</v>
      </c>
      <c r="L20" s="37">
        <v>12</v>
      </c>
      <c r="M20" s="38">
        <v>13</v>
      </c>
      <c r="N20" s="37">
        <v>14</v>
      </c>
      <c r="O20" s="39">
        <v>15</v>
      </c>
      <c r="P20" s="40">
        <v>16</v>
      </c>
      <c r="Q20" s="41">
        <v>17</v>
      </c>
    </row>
    <row r="21" spans="1:17" s="42" customFormat="1" ht="19.5" customHeight="1">
      <c r="A21" s="43" t="s">
        <v>56</v>
      </c>
      <c r="B21" s="44"/>
      <c r="C21" s="45" t="s">
        <v>57</v>
      </c>
      <c r="D21" s="46">
        <f>E21</f>
        <v>4000</v>
      </c>
      <c r="E21" s="47">
        <f>F21</f>
        <v>4000</v>
      </c>
      <c r="F21" s="46">
        <f>H21</f>
        <v>4000</v>
      </c>
      <c r="G21" s="48"/>
      <c r="H21" s="49">
        <f>SUM(H22:H22)</f>
        <v>4000</v>
      </c>
      <c r="I21" s="50"/>
      <c r="J21" s="51"/>
      <c r="K21" s="52"/>
      <c r="L21" s="52"/>
      <c r="M21" s="53"/>
      <c r="N21" s="52"/>
      <c r="O21" s="54"/>
      <c r="P21" s="55"/>
      <c r="Q21" s="56"/>
    </row>
    <row r="22" spans="1:17" s="42" customFormat="1" ht="18.75" customHeight="1" thickBot="1">
      <c r="A22" s="57"/>
      <c r="B22" s="58" t="s">
        <v>58</v>
      </c>
      <c r="C22" s="59" t="s">
        <v>59</v>
      </c>
      <c r="D22" s="60">
        <f>E22</f>
        <v>4000</v>
      </c>
      <c r="E22" s="61">
        <f>F22</f>
        <v>4000</v>
      </c>
      <c r="F22" s="60">
        <f>H22</f>
        <v>4000</v>
      </c>
      <c r="G22" s="62"/>
      <c r="H22" s="61">
        <v>4000</v>
      </c>
      <c r="I22" s="63"/>
      <c r="J22" s="63"/>
      <c r="K22" s="64"/>
      <c r="L22" s="64"/>
      <c r="M22" s="64"/>
      <c r="N22" s="64"/>
      <c r="O22" s="65"/>
      <c r="P22" s="65"/>
      <c r="Q22" s="66"/>
    </row>
    <row r="23" spans="1:18" s="29" customFormat="1" ht="18" customHeight="1">
      <c r="A23" s="67" t="s">
        <v>60</v>
      </c>
      <c r="B23" s="68"/>
      <c r="C23" s="69" t="s">
        <v>61</v>
      </c>
      <c r="D23" s="70">
        <f aca="true" t="shared" si="0" ref="D23:D33">IF((E23+N23)&gt;0,(E23+N23)," ")</f>
        <v>321436</v>
      </c>
      <c r="E23" s="70">
        <f aca="true" t="shared" si="1" ref="E23:E31">IF((F23+I23+J23+K23+M23)&gt;0,(F23+I23+J23+K23+M23)," ")</f>
        <v>321436</v>
      </c>
      <c r="F23" s="70"/>
      <c r="G23" s="70"/>
      <c r="H23" s="70"/>
      <c r="I23" s="70">
        <f>I24+I25</f>
        <v>44288</v>
      </c>
      <c r="J23" s="70">
        <f>J24+J25</f>
        <v>277148</v>
      </c>
      <c r="K23" s="71"/>
      <c r="L23" s="71"/>
      <c r="M23" s="71"/>
      <c r="N23" s="71"/>
      <c r="O23" s="72"/>
      <c r="P23" s="73"/>
      <c r="Q23" s="74"/>
      <c r="R23" s="75"/>
    </row>
    <row r="24" spans="1:18" s="29" customFormat="1" ht="15.75">
      <c r="A24" s="76"/>
      <c r="B24" s="77" t="s">
        <v>62</v>
      </c>
      <c r="C24" s="78" t="s">
        <v>63</v>
      </c>
      <c r="D24" s="79">
        <f t="shared" si="0"/>
        <v>277148</v>
      </c>
      <c r="E24" s="79">
        <f t="shared" si="1"/>
        <v>277148</v>
      </c>
      <c r="F24" s="80"/>
      <c r="G24" s="81"/>
      <c r="H24" s="82"/>
      <c r="I24" s="81"/>
      <c r="J24" s="82">
        <v>277148</v>
      </c>
      <c r="K24" s="83"/>
      <c r="L24" s="83"/>
      <c r="M24" s="84"/>
      <c r="N24" s="83"/>
      <c r="O24" s="85"/>
      <c r="P24" s="86"/>
      <c r="Q24" s="87"/>
      <c r="R24" s="28"/>
    </row>
    <row r="25" spans="1:18" s="29" customFormat="1" ht="16.5" thickBot="1">
      <c r="A25" s="88"/>
      <c r="B25" s="89" t="s">
        <v>64</v>
      </c>
      <c r="C25" s="90" t="s">
        <v>65</v>
      </c>
      <c r="D25" s="91">
        <f t="shared" si="0"/>
        <v>44288</v>
      </c>
      <c r="E25" s="91">
        <f t="shared" si="1"/>
        <v>44288</v>
      </c>
      <c r="F25" s="92"/>
      <c r="G25" s="93"/>
      <c r="H25" s="94"/>
      <c r="I25" s="93">
        <v>44288</v>
      </c>
      <c r="J25" s="94"/>
      <c r="K25" s="95"/>
      <c r="L25" s="95"/>
      <c r="M25" s="96"/>
      <c r="N25" s="95"/>
      <c r="O25" s="97"/>
      <c r="P25" s="97"/>
      <c r="Q25" s="98"/>
      <c r="R25" s="84"/>
    </row>
    <row r="26" spans="1:18" s="29" customFormat="1" ht="18.75" customHeight="1">
      <c r="A26" s="67">
        <v>600</v>
      </c>
      <c r="B26" s="68"/>
      <c r="C26" s="69" t="s">
        <v>66</v>
      </c>
      <c r="D26" s="70">
        <f>IF((E26+N26)&gt;0,(E26+N26)," ")</f>
        <v>3765200</v>
      </c>
      <c r="E26" s="70">
        <f>IF((F26+J26)&gt;0,(F26+J26)," ")</f>
        <v>3337000</v>
      </c>
      <c r="F26" s="99">
        <f>IF((G26+H26)&gt;0,(G26+H26)," ")</f>
        <v>3323393</v>
      </c>
      <c r="G26" s="70">
        <f>G27</f>
        <v>721570</v>
      </c>
      <c r="H26" s="70">
        <f>H27</f>
        <v>2601823</v>
      </c>
      <c r="I26" s="70" t="s">
        <v>0</v>
      </c>
      <c r="J26" s="70">
        <f>J27</f>
        <v>13607</v>
      </c>
      <c r="K26" s="70"/>
      <c r="L26" s="70"/>
      <c r="M26" s="100"/>
      <c r="N26" s="70">
        <f>N27</f>
        <v>428200</v>
      </c>
      <c r="O26" s="101">
        <f>O27</f>
        <v>428200</v>
      </c>
      <c r="P26" s="102"/>
      <c r="Q26" s="103"/>
      <c r="R26" s="84"/>
    </row>
    <row r="27" spans="1:18" s="29" customFormat="1" ht="21" customHeight="1" thickBot="1">
      <c r="A27" s="88"/>
      <c r="B27" s="89" t="s">
        <v>67</v>
      </c>
      <c r="C27" s="90" t="s">
        <v>68</v>
      </c>
      <c r="D27" s="91">
        <f>IF((E27+N27)&gt;0,(E27+N27)," ")</f>
        <v>3765200</v>
      </c>
      <c r="E27" s="91">
        <f>IF((F27+J27)&gt;0,(F27+J27)," ")</f>
        <v>3337000</v>
      </c>
      <c r="F27" s="91">
        <f aca="true" t="shared" si="2" ref="F27:F49">IF((G27+H27)&gt;0,(G27+H27)," ")</f>
        <v>3323393</v>
      </c>
      <c r="G27" s="93">
        <v>721570</v>
      </c>
      <c r="H27" s="94">
        <v>2601823</v>
      </c>
      <c r="I27" s="93" t="s">
        <v>0</v>
      </c>
      <c r="J27" s="94">
        <v>13607</v>
      </c>
      <c r="K27" s="91"/>
      <c r="L27" s="91"/>
      <c r="M27" s="104"/>
      <c r="N27" s="91">
        <f>O27</f>
        <v>428200</v>
      </c>
      <c r="O27" s="105">
        <v>428200</v>
      </c>
      <c r="P27" s="106"/>
      <c r="Q27" s="107"/>
      <c r="R27" s="108"/>
    </row>
    <row r="28" spans="1:18" s="29" customFormat="1" ht="19.5" customHeight="1">
      <c r="A28" s="67">
        <v>630</v>
      </c>
      <c r="B28" s="68"/>
      <c r="C28" s="69" t="s">
        <v>69</v>
      </c>
      <c r="D28" s="70">
        <f t="shared" si="0"/>
        <v>17800</v>
      </c>
      <c r="E28" s="70">
        <f>IF((F28+I28)&gt;0,(F28+I28)," ")</f>
        <v>17800</v>
      </c>
      <c r="F28" s="99">
        <f t="shared" si="2"/>
        <v>10300</v>
      </c>
      <c r="G28" s="70">
        <f>SUM(G30:G30)</f>
        <v>2300</v>
      </c>
      <c r="H28" s="70">
        <f>H30</f>
        <v>8000</v>
      </c>
      <c r="I28" s="70">
        <f>I29+I30</f>
        <v>7500</v>
      </c>
      <c r="J28" s="70"/>
      <c r="K28" s="70"/>
      <c r="L28" s="70"/>
      <c r="M28" s="100"/>
      <c r="N28" s="70"/>
      <c r="O28" s="101"/>
      <c r="P28" s="73"/>
      <c r="Q28" s="74"/>
      <c r="R28" s="75"/>
    </row>
    <row r="29" spans="1:18" s="29" customFormat="1" ht="15.75">
      <c r="A29" s="109"/>
      <c r="B29" s="110" t="s">
        <v>70</v>
      </c>
      <c r="C29" s="111" t="s">
        <v>71</v>
      </c>
      <c r="D29" s="112">
        <f>E29</f>
        <v>2000</v>
      </c>
      <c r="E29" s="112">
        <f>I29</f>
        <v>2000</v>
      </c>
      <c r="F29" s="113"/>
      <c r="G29" s="114"/>
      <c r="H29" s="115"/>
      <c r="I29" s="112">
        <v>2000</v>
      </c>
      <c r="J29" s="115"/>
      <c r="K29" s="114"/>
      <c r="L29" s="114"/>
      <c r="M29" s="115"/>
      <c r="N29" s="114"/>
      <c r="O29" s="116"/>
      <c r="P29" s="117"/>
      <c r="Q29" s="118"/>
      <c r="R29" s="75"/>
    </row>
    <row r="30" spans="1:18" s="29" customFormat="1" ht="16.5" thickBot="1">
      <c r="A30" s="88"/>
      <c r="B30" s="89" t="s">
        <v>72</v>
      </c>
      <c r="C30" s="90" t="s">
        <v>73</v>
      </c>
      <c r="D30" s="91">
        <f t="shared" si="0"/>
        <v>15800</v>
      </c>
      <c r="E30" s="91">
        <f>IF((F30+I30)&gt;0,(F30+I30)," ")</f>
        <v>15800</v>
      </c>
      <c r="F30" s="91">
        <f t="shared" si="2"/>
        <v>10300</v>
      </c>
      <c r="G30" s="93">
        <v>2300</v>
      </c>
      <c r="H30" s="94">
        <v>8000</v>
      </c>
      <c r="I30" s="93">
        <v>5500</v>
      </c>
      <c r="J30" s="94"/>
      <c r="K30" s="91"/>
      <c r="L30" s="91"/>
      <c r="M30" s="104"/>
      <c r="N30" s="91"/>
      <c r="O30" s="105"/>
      <c r="P30" s="119"/>
      <c r="Q30" s="120"/>
      <c r="R30" s="28"/>
    </row>
    <row r="31" spans="1:18" s="29" customFormat="1" ht="21" customHeight="1">
      <c r="A31" s="67">
        <v>700</v>
      </c>
      <c r="B31" s="68"/>
      <c r="C31" s="69" t="s">
        <v>74</v>
      </c>
      <c r="D31" s="70">
        <f t="shared" si="0"/>
        <v>439500</v>
      </c>
      <c r="E31" s="70">
        <f t="shared" si="1"/>
        <v>389500</v>
      </c>
      <c r="F31" s="99">
        <f>IF((H31)&gt;0,(H31)," ")</f>
        <v>389500</v>
      </c>
      <c r="G31" s="70" t="str">
        <f>G32</f>
        <v xml:space="preserve"> </v>
      </c>
      <c r="H31" s="70">
        <f>H32</f>
        <v>389500</v>
      </c>
      <c r="I31" s="70"/>
      <c r="J31" s="70"/>
      <c r="K31" s="70"/>
      <c r="L31" s="70"/>
      <c r="M31" s="100"/>
      <c r="N31" s="70">
        <f>N32</f>
        <v>50000</v>
      </c>
      <c r="O31" s="101">
        <f>O32</f>
        <v>50000</v>
      </c>
      <c r="P31" s="73"/>
      <c r="Q31" s="74"/>
      <c r="R31" s="75"/>
    </row>
    <row r="32" spans="1:18" s="29" customFormat="1" ht="20.25" customHeight="1" thickBot="1">
      <c r="A32" s="88"/>
      <c r="B32" s="121" t="s">
        <v>75</v>
      </c>
      <c r="C32" s="122" t="s">
        <v>76</v>
      </c>
      <c r="D32" s="123">
        <f t="shared" si="0"/>
        <v>439500</v>
      </c>
      <c r="E32" s="123">
        <f>F32</f>
        <v>389500</v>
      </c>
      <c r="F32" s="123">
        <f>H32</f>
        <v>389500</v>
      </c>
      <c r="G32" s="123" t="s">
        <v>0</v>
      </c>
      <c r="H32" s="124">
        <v>389500</v>
      </c>
      <c r="I32" s="123" t="s">
        <v>0</v>
      </c>
      <c r="J32" s="124"/>
      <c r="K32" s="123"/>
      <c r="L32" s="123"/>
      <c r="M32" s="124"/>
      <c r="N32" s="123">
        <f>O32</f>
        <v>50000</v>
      </c>
      <c r="O32" s="125">
        <v>50000</v>
      </c>
      <c r="P32" s="119"/>
      <c r="Q32" s="126"/>
      <c r="R32" s="28"/>
    </row>
    <row r="33" spans="1:18" s="29" customFormat="1" ht="18.75" customHeight="1">
      <c r="A33" s="67">
        <v>710</v>
      </c>
      <c r="B33" s="68"/>
      <c r="C33" s="69" t="s">
        <v>77</v>
      </c>
      <c r="D33" s="70">
        <f t="shared" si="0"/>
        <v>854300</v>
      </c>
      <c r="E33" s="70">
        <f>IF((F33+I33+K33+M33+J33)&gt;0,(F33+I33+K33+M33+J33)," ")</f>
        <v>798800</v>
      </c>
      <c r="F33" s="99">
        <f t="shared" si="2"/>
        <v>797300</v>
      </c>
      <c r="G33" s="70">
        <f>G35+G36+G37</f>
        <v>311305</v>
      </c>
      <c r="H33" s="70">
        <f>H35+H36+H37+H34</f>
        <v>485995</v>
      </c>
      <c r="I33" s="70"/>
      <c r="J33" s="70">
        <f>SUM(J34:J37)</f>
        <v>1500</v>
      </c>
      <c r="K33" s="70"/>
      <c r="L33" s="70"/>
      <c r="M33" s="100"/>
      <c r="N33" s="70">
        <f>O33</f>
        <v>55500</v>
      </c>
      <c r="O33" s="101">
        <f>O34</f>
        <v>55500</v>
      </c>
      <c r="P33" s="102"/>
      <c r="Q33" s="103"/>
      <c r="R33" s="84"/>
    </row>
    <row r="34" spans="1:18" s="29" customFormat="1" ht="15.75">
      <c r="A34" s="109"/>
      <c r="B34" s="110" t="s">
        <v>78</v>
      </c>
      <c r="C34" s="111" t="s">
        <v>79</v>
      </c>
      <c r="D34" s="112">
        <f>E34+N34</f>
        <v>305000</v>
      </c>
      <c r="E34" s="112">
        <f>F34</f>
        <v>249500</v>
      </c>
      <c r="F34" s="112">
        <f>H34</f>
        <v>249500</v>
      </c>
      <c r="G34" s="114"/>
      <c r="H34" s="127">
        <v>249500</v>
      </c>
      <c r="I34" s="114"/>
      <c r="J34" s="115"/>
      <c r="K34" s="114"/>
      <c r="L34" s="128"/>
      <c r="M34" s="115"/>
      <c r="N34" s="112">
        <f>O34</f>
        <v>55500</v>
      </c>
      <c r="O34" s="129">
        <v>55500</v>
      </c>
      <c r="P34" s="85"/>
      <c r="Q34" s="130"/>
      <c r="R34" s="84"/>
    </row>
    <row r="35" spans="1:18" s="142" customFormat="1" ht="15.75">
      <c r="A35" s="131"/>
      <c r="B35" s="132" t="s">
        <v>80</v>
      </c>
      <c r="C35" s="133" t="s">
        <v>81</v>
      </c>
      <c r="D35" s="134">
        <f>IF((E35+N35)&gt;0,(E35+N35)," ")</f>
        <v>190300</v>
      </c>
      <c r="E35" s="134">
        <f>IF((F35+I35+J35+K35+M35)&gt;0,(F35+I35+J35+K35+M35)," ")</f>
        <v>190300</v>
      </c>
      <c r="F35" s="134">
        <f t="shared" si="2"/>
        <v>190300</v>
      </c>
      <c r="G35" s="135"/>
      <c r="H35" s="136">
        <v>190300</v>
      </c>
      <c r="I35" s="135"/>
      <c r="J35" s="136"/>
      <c r="K35" s="134"/>
      <c r="L35" s="134"/>
      <c r="M35" s="137"/>
      <c r="N35" s="134"/>
      <c r="O35" s="138"/>
      <c r="P35" s="139"/>
      <c r="Q35" s="140"/>
      <c r="R35" s="141"/>
    </row>
    <row r="36" spans="1:18" s="142" customFormat="1" ht="15.75">
      <c r="A36" s="131"/>
      <c r="B36" s="132" t="s">
        <v>82</v>
      </c>
      <c r="C36" s="133" t="s">
        <v>83</v>
      </c>
      <c r="D36" s="134">
        <f>IF((E36+N36)&gt;0,(E36+N36)," ")</f>
        <v>6000</v>
      </c>
      <c r="E36" s="134">
        <f>IF((F36+I36+J36+K36+M36)&gt;0,(F36+I36+J36+K36+M36)," ")</f>
        <v>6000</v>
      </c>
      <c r="F36" s="134">
        <f t="shared" si="2"/>
        <v>6000</v>
      </c>
      <c r="G36" s="135"/>
      <c r="H36" s="136">
        <v>6000</v>
      </c>
      <c r="I36" s="135"/>
      <c r="J36" s="136"/>
      <c r="K36" s="134"/>
      <c r="L36" s="134"/>
      <c r="M36" s="137"/>
      <c r="N36" s="134"/>
      <c r="O36" s="138"/>
      <c r="P36" s="139"/>
      <c r="Q36" s="140"/>
      <c r="R36" s="141"/>
    </row>
    <row r="37" spans="1:18" s="142" customFormat="1" ht="16.5" thickBot="1">
      <c r="A37" s="143"/>
      <c r="B37" s="121" t="s">
        <v>84</v>
      </c>
      <c r="C37" s="122" t="s">
        <v>85</v>
      </c>
      <c r="D37" s="123">
        <f>IF((E37+N37)&gt;0,(E37+N37)," ")</f>
        <v>353000</v>
      </c>
      <c r="E37" s="123">
        <f>F37+J37</f>
        <v>353000</v>
      </c>
      <c r="F37" s="123">
        <f>IF((G37+H37)&gt;0,(G37+H37)," ")</f>
        <v>351500</v>
      </c>
      <c r="G37" s="144">
        <v>311305</v>
      </c>
      <c r="H37" s="145">
        <v>40195</v>
      </c>
      <c r="I37" s="144"/>
      <c r="J37" s="145">
        <v>1500</v>
      </c>
      <c r="K37" s="123"/>
      <c r="L37" s="123"/>
      <c r="M37" s="124"/>
      <c r="N37" s="123"/>
      <c r="O37" s="125"/>
      <c r="P37" s="146"/>
      <c r="Q37" s="147"/>
      <c r="R37" s="141"/>
    </row>
    <row r="38" spans="1:18" s="29" customFormat="1" ht="18" customHeight="1">
      <c r="A38" s="67">
        <v>750</v>
      </c>
      <c r="B38" s="68"/>
      <c r="C38" s="69" t="s">
        <v>86</v>
      </c>
      <c r="D38" s="70">
        <f>IF((E38+N38)&gt;0,(E38+N38)," ")</f>
        <v>7201136</v>
      </c>
      <c r="E38" s="70">
        <f>IF((F38+J38+K38+M38+I38)&gt;0,(F38+J38+K38+M38+I38)," ")</f>
        <v>6932736</v>
      </c>
      <c r="F38" s="99">
        <f t="shared" si="2"/>
        <v>6486343</v>
      </c>
      <c r="G38" s="70">
        <f>G39+G41+G42+G44+G45</f>
        <v>4455200</v>
      </c>
      <c r="H38" s="70">
        <f>H39+H41+H42+H44+H45</f>
        <v>2031143</v>
      </c>
      <c r="I38" s="70">
        <f>SUM(I39:I46)</f>
        <v>3000</v>
      </c>
      <c r="J38" s="70">
        <f>J39+J41+J42+J44+J45</f>
        <v>297870</v>
      </c>
      <c r="K38" s="70">
        <f>SUM(K39:K45)</f>
        <v>145523</v>
      </c>
      <c r="L38" s="70"/>
      <c r="M38" s="100"/>
      <c r="N38" s="70">
        <f>N39+N41+N42+N44+N45</f>
        <v>268400</v>
      </c>
      <c r="O38" s="101">
        <f>O39+O41+O42+O44+O45</f>
        <v>258400</v>
      </c>
      <c r="P38" s="102"/>
      <c r="Q38" s="148">
        <f>SUM(Q39:Q46)</f>
        <v>10000</v>
      </c>
      <c r="R38" s="84"/>
    </row>
    <row r="39" spans="1:18" s="142" customFormat="1" ht="15.75">
      <c r="A39" s="149"/>
      <c r="B39" s="150" t="s">
        <v>87</v>
      </c>
      <c r="C39" s="151" t="s">
        <v>88</v>
      </c>
      <c r="D39" s="137">
        <f>IF((E39+N39)&gt;0,(E39+N39)," ")</f>
        <v>158500</v>
      </c>
      <c r="E39" s="152">
        <f>IF((F39+I39+J39+K39+M39)&gt;0,(F39+I39+J39+K39+M39)," ")</f>
        <v>158500</v>
      </c>
      <c r="F39" s="137">
        <f t="shared" si="2"/>
        <v>158500</v>
      </c>
      <c r="G39" s="153">
        <v>158500</v>
      </c>
      <c r="H39" s="136"/>
      <c r="I39" s="153"/>
      <c r="J39" s="136"/>
      <c r="K39" s="152"/>
      <c r="L39" s="137"/>
      <c r="M39" s="154"/>
      <c r="N39" s="155"/>
      <c r="O39" s="156"/>
      <c r="P39" s="139"/>
      <c r="Q39" s="157"/>
      <c r="R39" s="141"/>
    </row>
    <row r="40" spans="1:18" s="142" customFormat="1" ht="15.75">
      <c r="A40" s="149"/>
      <c r="B40" s="158" t="s">
        <v>89</v>
      </c>
      <c r="C40" s="133" t="s">
        <v>90</v>
      </c>
      <c r="D40" s="137">
        <f>E40</f>
        <v>144000</v>
      </c>
      <c r="E40" s="134">
        <f>K40</f>
        <v>144000</v>
      </c>
      <c r="F40" s="137"/>
      <c r="G40" s="135"/>
      <c r="H40" s="136"/>
      <c r="I40" s="135"/>
      <c r="J40" s="136"/>
      <c r="K40" s="134">
        <v>144000</v>
      </c>
      <c r="L40" s="137"/>
      <c r="M40" s="159"/>
      <c r="N40" s="155"/>
      <c r="O40" s="160"/>
      <c r="P40" s="139"/>
      <c r="Q40" s="140"/>
      <c r="R40" s="141"/>
    </row>
    <row r="41" spans="1:18" s="142" customFormat="1" ht="15.75">
      <c r="A41" s="149"/>
      <c r="B41" s="158" t="s">
        <v>91</v>
      </c>
      <c r="C41" s="133" t="s">
        <v>92</v>
      </c>
      <c r="D41" s="137">
        <f aca="true" t="shared" si="3" ref="D41:D49">IF((E41+N41)&gt;0,(E41+N41)," ")</f>
        <v>291590</v>
      </c>
      <c r="E41" s="134">
        <f aca="true" t="shared" si="4" ref="E41:E49">IF((F41+I41+J41+K41+M41)&gt;0,(F41+I41+J41+K41+M41)," ")</f>
        <v>291590</v>
      </c>
      <c r="F41" s="137">
        <f t="shared" si="2"/>
        <v>2000</v>
      </c>
      <c r="G41" s="135"/>
      <c r="H41" s="136">
        <v>2000</v>
      </c>
      <c r="I41" s="135"/>
      <c r="J41" s="136">
        <v>289590</v>
      </c>
      <c r="K41" s="134"/>
      <c r="L41" s="137"/>
      <c r="M41" s="159"/>
      <c r="N41" s="155"/>
      <c r="O41" s="160"/>
      <c r="P41" s="139"/>
      <c r="Q41" s="140"/>
      <c r="R41" s="141"/>
    </row>
    <row r="42" spans="1:18" s="142" customFormat="1" ht="15.75">
      <c r="A42" s="149"/>
      <c r="B42" s="158" t="s">
        <v>93</v>
      </c>
      <c r="C42" s="133" t="s">
        <v>94</v>
      </c>
      <c r="D42" s="137">
        <f t="shared" si="3"/>
        <v>6400132</v>
      </c>
      <c r="E42" s="134">
        <f t="shared" si="4"/>
        <v>6131732</v>
      </c>
      <c r="F42" s="137">
        <f t="shared" si="2"/>
        <v>6123452</v>
      </c>
      <c r="G42" s="135">
        <v>4254000</v>
      </c>
      <c r="H42" s="136">
        <v>1869452</v>
      </c>
      <c r="I42" s="135"/>
      <c r="J42" s="136">
        <v>8280</v>
      </c>
      <c r="K42" s="134"/>
      <c r="L42" s="137"/>
      <c r="M42" s="159"/>
      <c r="N42" s="155">
        <f>O42+Q42</f>
        <v>268400</v>
      </c>
      <c r="O42" s="160">
        <v>258400</v>
      </c>
      <c r="P42" s="161"/>
      <c r="Q42" s="162">
        <v>10000</v>
      </c>
      <c r="R42" s="163"/>
    </row>
    <row r="43" spans="1:18" s="142" customFormat="1" ht="15.75">
      <c r="A43" s="149"/>
      <c r="B43" s="158" t="s">
        <v>95</v>
      </c>
      <c r="C43" s="133" t="s">
        <v>96</v>
      </c>
      <c r="D43" s="137">
        <f>E43</f>
        <v>1523</v>
      </c>
      <c r="E43" s="134">
        <f>K43</f>
        <v>1523</v>
      </c>
      <c r="F43" s="137"/>
      <c r="G43" s="135"/>
      <c r="H43" s="136"/>
      <c r="I43" s="135"/>
      <c r="J43" s="136"/>
      <c r="K43" s="134">
        <v>1523</v>
      </c>
      <c r="L43" s="137"/>
      <c r="M43" s="159"/>
      <c r="N43" s="155"/>
      <c r="O43" s="160"/>
      <c r="P43" s="161"/>
      <c r="Q43" s="164"/>
      <c r="R43" s="163"/>
    </row>
    <row r="44" spans="1:18" s="142" customFormat="1" ht="15.75">
      <c r="A44" s="149"/>
      <c r="B44" s="158" t="s">
        <v>97</v>
      </c>
      <c r="C44" s="133" t="s">
        <v>98</v>
      </c>
      <c r="D44" s="137">
        <f t="shared" si="3"/>
        <v>28000</v>
      </c>
      <c r="E44" s="134">
        <f t="shared" si="4"/>
        <v>28000</v>
      </c>
      <c r="F44" s="137">
        <f t="shared" si="2"/>
        <v>28000</v>
      </c>
      <c r="G44" s="135">
        <v>24900</v>
      </c>
      <c r="H44" s="136">
        <v>3100</v>
      </c>
      <c r="I44" s="135"/>
      <c r="J44" s="136"/>
      <c r="K44" s="134"/>
      <c r="L44" s="137"/>
      <c r="M44" s="159"/>
      <c r="N44" s="155"/>
      <c r="O44" s="160"/>
      <c r="P44" s="139"/>
      <c r="Q44" s="140"/>
      <c r="R44" s="141"/>
    </row>
    <row r="45" spans="1:18" s="142" customFormat="1" ht="15.75">
      <c r="A45" s="149"/>
      <c r="B45" s="158" t="s">
        <v>99</v>
      </c>
      <c r="C45" s="133" t="s">
        <v>100</v>
      </c>
      <c r="D45" s="137">
        <f t="shared" si="3"/>
        <v>174391</v>
      </c>
      <c r="E45" s="134">
        <f t="shared" si="4"/>
        <v>174391</v>
      </c>
      <c r="F45" s="137">
        <f t="shared" si="2"/>
        <v>174391</v>
      </c>
      <c r="G45" s="135">
        <v>17800</v>
      </c>
      <c r="H45" s="136">
        <v>156591</v>
      </c>
      <c r="I45" s="135"/>
      <c r="J45" s="136"/>
      <c r="K45" s="134"/>
      <c r="L45" s="137"/>
      <c r="M45" s="159"/>
      <c r="N45" s="155"/>
      <c r="O45" s="160"/>
      <c r="P45" s="139"/>
      <c r="Q45" s="140"/>
      <c r="R45" s="141"/>
    </row>
    <row r="46" spans="1:18" s="142" customFormat="1" ht="16.5" thickBot="1">
      <c r="A46" s="165"/>
      <c r="B46" s="166" t="s">
        <v>101</v>
      </c>
      <c r="C46" s="122" t="s">
        <v>73</v>
      </c>
      <c r="D46" s="124">
        <f>E46</f>
        <v>3000</v>
      </c>
      <c r="E46" s="123">
        <f>I46</f>
        <v>3000</v>
      </c>
      <c r="F46" s="124"/>
      <c r="G46" s="144"/>
      <c r="H46" s="145"/>
      <c r="I46" s="144">
        <v>3000</v>
      </c>
      <c r="J46" s="145"/>
      <c r="K46" s="123"/>
      <c r="L46" s="124"/>
      <c r="M46" s="167"/>
      <c r="N46" s="168"/>
      <c r="O46" s="169"/>
      <c r="P46" s="146"/>
      <c r="Q46" s="147"/>
      <c r="R46" s="141"/>
    </row>
    <row r="47" spans="1:18" s="29" customFormat="1" ht="31.5">
      <c r="A47" s="170">
        <v>754</v>
      </c>
      <c r="B47" s="171"/>
      <c r="C47" s="69" t="s">
        <v>102</v>
      </c>
      <c r="D47" s="172">
        <f>IF((E47+N47)&gt;0,(E47+N47)," ")</f>
        <v>3314449</v>
      </c>
      <c r="E47" s="70">
        <f>IF((F47+J47+K47+M47)&gt;0,(F47+J47+K47+M47)," ")</f>
        <v>3164449</v>
      </c>
      <c r="F47" s="172">
        <f>IF((G47+H47)&gt;0,(G47+H47)," ")</f>
        <v>3004477</v>
      </c>
      <c r="G47" s="70">
        <f>G49</f>
        <v>2723053</v>
      </c>
      <c r="H47" s="172">
        <f>SUM(H48:H50)</f>
        <v>281424</v>
      </c>
      <c r="I47" s="70" t="s">
        <v>0</v>
      </c>
      <c r="J47" s="172">
        <f>J49</f>
        <v>159972</v>
      </c>
      <c r="K47" s="70"/>
      <c r="L47" s="172"/>
      <c r="M47" s="71"/>
      <c r="N47" s="173">
        <f>SUM(N48:N49)</f>
        <v>150000</v>
      </c>
      <c r="O47" s="72">
        <f>SUM(O48:O49)</f>
        <v>150000</v>
      </c>
      <c r="P47" s="102"/>
      <c r="Q47" s="103"/>
      <c r="R47" s="84"/>
    </row>
    <row r="48" spans="1:18" s="29" customFormat="1" ht="18" customHeight="1">
      <c r="A48" s="313"/>
      <c r="B48" s="292" t="s">
        <v>103</v>
      </c>
      <c r="C48" s="293" t="s">
        <v>104</v>
      </c>
      <c r="D48" s="294">
        <f>E48+N48</f>
        <v>100000</v>
      </c>
      <c r="E48" s="309">
        <f>F48</f>
        <v>50000</v>
      </c>
      <c r="F48" s="294">
        <f>H48</f>
        <v>50000</v>
      </c>
      <c r="G48" s="310"/>
      <c r="H48" s="294">
        <v>50000</v>
      </c>
      <c r="I48" s="310"/>
      <c r="J48" s="128"/>
      <c r="K48" s="310"/>
      <c r="L48" s="128"/>
      <c r="M48" s="311"/>
      <c r="N48" s="295">
        <f>O48</f>
        <v>50000</v>
      </c>
      <c r="O48" s="312">
        <v>50000</v>
      </c>
      <c r="P48" s="296"/>
      <c r="Q48" s="130"/>
      <c r="R48" s="84"/>
    </row>
    <row r="49" spans="1:18" s="142" customFormat="1" ht="15.75">
      <c r="A49" s="197"/>
      <c r="B49" s="158" t="s">
        <v>105</v>
      </c>
      <c r="C49" s="133" t="s">
        <v>106</v>
      </c>
      <c r="D49" s="134">
        <f t="shared" si="3"/>
        <v>3213284</v>
      </c>
      <c r="E49" s="137">
        <f t="shared" si="4"/>
        <v>3113284</v>
      </c>
      <c r="F49" s="134">
        <f t="shared" si="2"/>
        <v>2953312</v>
      </c>
      <c r="G49" s="136">
        <v>2723053</v>
      </c>
      <c r="H49" s="135">
        <v>230259</v>
      </c>
      <c r="I49" s="136"/>
      <c r="J49" s="135">
        <v>159972</v>
      </c>
      <c r="K49" s="137"/>
      <c r="L49" s="134"/>
      <c r="M49" s="155"/>
      <c r="N49" s="159">
        <f>O49</f>
        <v>100000</v>
      </c>
      <c r="O49" s="155">
        <v>100000</v>
      </c>
      <c r="P49" s="297"/>
      <c r="Q49" s="140"/>
      <c r="R49" s="141"/>
    </row>
    <row r="50" spans="1:18" s="142" customFormat="1" ht="20.25" customHeight="1" thickBot="1">
      <c r="A50" s="176"/>
      <c r="B50" s="166" t="s">
        <v>215</v>
      </c>
      <c r="C50" s="122" t="s">
        <v>216</v>
      </c>
      <c r="D50" s="123">
        <f>E50</f>
        <v>1165</v>
      </c>
      <c r="E50" s="124">
        <f>F50</f>
        <v>1165</v>
      </c>
      <c r="F50" s="123">
        <f>H50</f>
        <v>1165</v>
      </c>
      <c r="G50" s="145"/>
      <c r="H50" s="144">
        <v>1165</v>
      </c>
      <c r="I50" s="145"/>
      <c r="J50" s="144" t="s">
        <v>0</v>
      </c>
      <c r="K50" s="124"/>
      <c r="L50" s="123"/>
      <c r="M50" s="168"/>
      <c r="N50" s="167"/>
      <c r="O50" s="168"/>
      <c r="P50" s="314"/>
      <c r="Q50" s="147"/>
      <c r="R50" s="141"/>
    </row>
    <row r="51" spans="1:17" s="42" customFormat="1" ht="14.25" thickBot="1">
      <c r="A51" s="302" t="s">
        <v>107</v>
      </c>
      <c r="B51" s="303" t="s">
        <v>47</v>
      </c>
      <c r="C51" s="304" t="s">
        <v>48</v>
      </c>
      <c r="D51" s="305" t="s">
        <v>49</v>
      </c>
      <c r="E51" s="306" t="s">
        <v>50</v>
      </c>
      <c r="F51" s="298" t="s">
        <v>51</v>
      </c>
      <c r="G51" s="306" t="s">
        <v>52</v>
      </c>
      <c r="H51" s="298" t="s">
        <v>53</v>
      </c>
      <c r="I51" s="306" t="s">
        <v>54</v>
      </c>
      <c r="J51" s="298" t="s">
        <v>55</v>
      </c>
      <c r="K51" s="306">
        <v>11</v>
      </c>
      <c r="L51" s="298">
        <v>12</v>
      </c>
      <c r="M51" s="306">
        <v>13</v>
      </c>
      <c r="N51" s="298">
        <v>14</v>
      </c>
      <c r="O51" s="307">
        <v>15</v>
      </c>
      <c r="P51" s="307">
        <v>16</v>
      </c>
      <c r="Q51" s="308">
        <v>17</v>
      </c>
    </row>
    <row r="52" spans="1:18" s="29" customFormat="1" ht="21" customHeight="1" thickBot="1">
      <c r="A52" s="177">
        <v>757</v>
      </c>
      <c r="B52" s="178"/>
      <c r="C52" s="179" t="s">
        <v>108</v>
      </c>
      <c r="D52" s="180">
        <f>IF((E52+N52)&gt;0,(E52+N52)," ")</f>
        <v>1402816</v>
      </c>
      <c r="E52" s="180">
        <f>IF((F52+I52+J52+K52+L52+M52)&gt;0,(F52+I52+J52+K52+L52+M52)," ")</f>
        <v>1402816</v>
      </c>
      <c r="F52" s="181"/>
      <c r="G52" s="180"/>
      <c r="H52" s="181"/>
      <c r="I52" s="180"/>
      <c r="J52" s="181"/>
      <c r="K52" s="180"/>
      <c r="L52" s="181">
        <f>SUM(L53:L54)</f>
        <v>184816</v>
      </c>
      <c r="M52" s="180">
        <f>M53</f>
        <v>1218000</v>
      </c>
      <c r="N52" s="182"/>
      <c r="O52" s="183"/>
      <c r="P52" s="184"/>
      <c r="Q52" s="265"/>
      <c r="R52" s="84"/>
    </row>
    <row r="53" spans="1:18" s="142" customFormat="1" ht="31.5">
      <c r="A53" s="149"/>
      <c r="B53" s="158" t="s">
        <v>109</v>
      </c>
      <c r="C53" s="299" t="s">
        <v>110</v>
      </c>
      <c r="D53" s="300">
        <f>IF((E53+N53)&gt;0,(E53+N53)," ")</f>
        <v>1218000</v>
      </c>
      <c r="E53" s="301">
        <f>IF((F53+I53+J53+K53+M53)&gt;0,(F53+I53+J53+K53+M53)," ")</f>
        <v>1218000</v>
      </c>
      <c r="F53" s="134"/>
      <c r="G53" s="136"/>
      <c r="H53" s="135"/>
      <c r="I53" s="136"/>
      <c r="J53" s="135"/>
      <c r="K53" s="138"/>
      <c r="L53" s="300"/>
      <c r="M53" s="301">
        <v>1218000</v>
      </c>
      <c r="N53" s="159"/>
      <c r="O53" s="160"/>
      <c r="P53" s="139"/>
      <c r="Q53" s="140"/>
      <c r="R53" s="141"/>
    </row>
    <row r="54" spans="1:18" s="142" customFormat="1" ht="48" thickBot="1">
      <c r="A54" s="165"/>
      <c r="B54" s="166" t="s">
        <v>111</v>
      </c>
      <c r="C54" s="185" t="s">
        <v>112</v>
      </c>
      <c r="D54" s="186">
        <f>E54</f>
        <v>184816</v>
      </c>
      <c r="E54" s="187">
        <f>L54</f>
        <v>184816</v>
      </c>
      <c r="F54" s="123"/>
      <c r="G54" s="145"/>
      <c r="H54" s="144"/>
      <c r="I54" s="145"/>
      <c r="J54" s="144"/>
      <c r="K54" s="125"/>
      <c r="L54" s="186">
        <v>184816</v>
      </c>
      <c r="M54" s="187"/>
      <c r="N54" s="167"/>
      <c r="O54" s="169"/>
      <c r="P54" s="146"/>
      <c r="Q54" s="147"/>
      <c r="R54" s="141"/>
    </row>
    <row r="55" spans="1:18" s="29" customFormat="1" ht="18" customHeight="1">
      <c r="A55" s="188">
        <v>758</v>
      </c>
      <c r="B55" s="189"/>
      <c r="C55" s="190" t="s">
        <v>113</v>
      </c>
      <c r="D55" s="70">
        <f>IF((E55+N55)&gt;0,(E55+N55)," ")</f>
        <v>1347275</v>
      </c>
      <c r="E55" s="172">
        <f>IF((F55+I55+J55+K55+M55)&gt;0,(F55+I55+J55+K55+M55)," ")</f>
        <v>147275</v>
      </c>
      <c r="F55" s="70">
        <f>IF((G55+H55)&gt;0,(G55+H55)," ")</f>
        <v>147275</v>
      </c>
      <c r="G55" s="172"/>
      <c r="H55" s="70">
        <f>H56</f>
        <v>147275</v>
      </c>
      <c r="I55" s="172"/>
      <c r="J55" s="70"/>
      <c r="K55" s="101"/>
      <c r="L55" s="70"/>
      <c r="M55" s="172"/>
      <c r="N55" s="71">
        <f>SUM(N56:N58)</f>
        <v>1200000</v>
      </c>
      <c r="O55" s="72">
        <f>SUM(O56:O58)</f>
        <v>1200000</v>
      </c>
      <c r="P55" s="102"/>
      <c r="Q55" s="103"/>
      <c r="R55" s="84"/>
    </row>
    <row r="56" spans="1:18" s="142" customFormat="1" ht="18" customHeight="1">
      <c r="A56" s="191"/>
      <c r="B56" s="192" t="s">
        <v>114</v>
      </c>
      <c r="C56" s="193" t="s">
        <v>115</v>
      </c>
      <c r="D56" s="194">
        <f>IF((E56+N56)&gt;0,(E56+N56)," ")</f>
        <v>1347275</v>
      </c>
      <c r="E56" s="152">
        <f>IF((F56+I56+J56+K56+M56)&gt;0,(F56+I56+J56+K56+M56)," ")</f>
        <v>147275</v>
      </c>
      <c r="F56" s="194">
        <f>IF((G56+H56)&gt;0,(G56+H56)," ")</f>
        <v>147275</v>
      </c>
      <c r="G56" s="153"/>
      <c r="H56" s="195">
        <f>SUM(H57:H59)</f>
        <v>147275</v>
      </c>
      <c r="I56" s="153"/>
      <c r="J56" s="195"/>
      <c r="K56" s="152"/>
      <c r="L56" s="194"/>
      <c r="M56" s="152"/>
      <c r="N56" s="196">
        <f>SUM(N57:N59)</f>
        <v>1200000</v>
      </c>
      <c r="O56" s="156">
        <f>SUM(O57:O59)</f>
        <v>1200000</v>
      </c>
      <c r="P56" s="139"/>
      <c r="Q56" s="157"/>
      <c r="R56" s="141"/>
    </row>
    <row r="57" spans="1:18" s="142" customFormat="1" ht="18" customHeight="1">
      <c r="A57" s="197"/>
      <c r="B57" s="198"/>
      <c r="C57" s="199" t="s">
        <v>116</v>
      </c>
      <c r="D57" s="200">
        <f>E57</f>
        <v>35275</v>
      </c>
      <c r="E57" s="201">
        <f>F57</f>
        <v>35275</v>
      </c>
      <c r="F57" s="200">
        <f>H57</f>
        <v>35275</v>
      </c>
      <c r="G57" s="202"/>
      <c r="H57" s="203">
        <v>35275</v>
      </c>
      <c r="I57" s="135"/>
      <c r="J57" s="136"/>
      <c r="K57" s="134"/>
      <c r="L57" s="137"/>
      <c r="M57" s="134"/>
      <c r="N57" s="155"/>
      <c r="O57" s="160"/>
      <c r="P57" s="139"/>
      <c r="Q57" s="140"/>
      <c r="R57" s="141"/>
    </row>
    <row r="58" spans="1:18" s="142" customFormat="1" ht="17.25" customHeight="1">
      <c r="A58" s="197"/>
      <c r="B58" s="198"/>
      <c r="C58" s="199" t="s">
        <v>117</v>
      </c>
      <c r="D58" s="200">
        <f>E58</f>
        <v>112000</v>
      </c>
      <c r="E58" s="201">
        <f>F58</f>
        <v>112000</v>
      </c>
      <c r="F58" s="200">
        <f>H58</f>
        <v>112000</v>
      </c>
      <c r="G58" s="202"/>
      <c r="H58" s="203">
        <v>112000</v>
      </c>
      <c r="I58" s="135"/>
      <c r="J58" s="136"/>
      <c r="K58" s="134"/>
      <c r="L58" s="137"/>
      <c r="M58" s="134"/>
      <c r="N58" s="155"/>
      <c r="O58" s="160"/>
      <c r="P58" s="139"/>
      <c r="Q58" s="140"/>
      <c r="R58" s="141"/>
    </row>
    <row r="59" spans="1:18" s="142" customFormat="1" ht="18.75" customHeight="1" thickBot="1">
      <c r="A59" s="176"/>
      <c r="B59" s="204"/>
      <c r="C59" s="205" t="s">
        <v>118</v>
      </c>
      <c r="D59" s="206">
        <f>O59</f>
        <v>1200000</v>
      </c>
      <c r="E59" s="207"/>
      <c r="F59" s="206"/>
      <c r="G59" s="208"/>
      <c r="H59" s="209"/>
      <c r="I59" s="144"/>
      <c r="J59" s="145"/>
      <c r="K59" s="123"/>
      <c r="L59" s="124"/>
      <c r="M59" s="123"/>
      <c r="N59" s="210">
        <f>O59</f>
        <v>1200000</v>
      </c>
      <c r="O59" s="211">
        <v>1200000</v>
      </c>
      <c r="P59" s="146"/>
      <c r="Q59" s="147"/>
      <c r="R59" s="141"/>
    </row>
    <row r="60" spans="1:18" s="29" customFormat="1" ht="18.75" customHeight="1">
      <c r="A60" s="67">
        <v>801</v>
      </c>
      <c r="B60" s="171"/>
      <c r="C60" s="69" t="s">
        <v>119</v>
      </c>
      <c r="D60" s="172">
        <f>IF((E60+N60)&gt;0,(E60+N60)," ")</f>
        <v>22934298</v>
      </c>
      <c r="E60" s="70">
        <f>IF((F60+I60+J60+M60+K60)&gt;0,(F60+I60+J60+M60+K60)," ")</f>
        <v>21844298</v>
      </c>
      <c r="F60" s="212">
        <f>IF((G60+H60)&gt;0,(G60+H60)," ")</f>
        <v>21507546</v>
      </c>
      <c r="G60" s="70">
        <f>SUM(G61:G71)</f>
        <v>17930640</v>
      </c>
      <c r="H60" s="172">
        <f aca="true" t="shared" si="5" ref="H60:O60">SUM(H61:H71)</f>
        <v>3576906</v>
      </c>
      <c r="I60" s="70">
        <f t="shared" si="5"/>
        <v>39029</v>
      </c>
      <c r="J60" s="172">
        <f t="shared" si="5"/>
        <v>209384</v>
      </c>
      <c r="K60" s="70">
        <f>SUM(K61:K67)</f>
        <v>88339</v>
      </c>
      <c r="L60" s="172"/>
      <c r="M60" s="70"/>
      <c r="N60" s="173">
        <f t="shared" si="5"/>
        <v>1090000</v>
      </c>
      <c r="O60" s="72">
        <f t="shared" si="5"/>
        <v>1090000</v>
      </c>
      <c r="P60" s="102"/>
      <c r="Q60" s="103"/>
      <c r="R60" s="84"/>
    </row>
    <row r="61" spans="1:18" s="142" customFormat="1" ht="15.75">
      <c r="A61" s="131"/>
      <c r="B61" s="132" t="s">
        <v>120</v>
      </c>
      <c r="C61" s="133" t="s">
        <v>121</v>
      </c>
      <c r="D61" s="134">
        <f>IF((E61)&gt;0,(E61)," ")</f>
        <v>767606</v>
      </c>
      <c r="E61" s="134">
        <f aca="true" t="shared" si="6" ref="E61:E97">IF((F61+I61+J61+K61+M61)&gt;0,(F61+I61+J61+K61+M61)," ")</f>
        <v>767606</v>
      </c>
      <c r="F61" s="134">
        <f aca="true" t="shared" si="7" ref="F61:F83">IF((G61+H61)&gt;0,(G61+H61)," ")</f>
        <v>762978</v>
      </c>
      <c r="G61" s="135">
        <v>516654</v>
      </c>
      <c r="H61" s="136">
        <v>246324</v>
      </c>
      <c r="I61" s="135"/>
      <c r="J61" s="136">
        <v>4628</v>
      </c>
      <c r="K61" s="134"/>
      <c r="L61" s="134"/>
      <c r="M61" s="137"/>
      <c r="N61" s="159" t="s">
        <v>0</v>
      </c>
      <c r="O61" s="160" t="s">
        <v>0</v>
      </c>
      <c r="P61" s="139"/>
      <c r="Q61" s="157"/>
      <c r="R61" s="141"/>
    </row>
    <row r="62" spans="1:18" s="142" customFormat="1" ht="15.75">
      <c r="A62" s="131"/>
      <c r="B62" s="132" t="s">
        <v>122</v>
      </c>
      <c r="C62" s="133" t="s">
        <v>123</v>
      </c>
      <c r="D62" s="134">
        <f aca="true" t="shared" si="8" ref="D62:D97">IF((E62+N62)&gt;0,(E62+N62)," ")</f>
        <v>2335030</v>
      </c>
      <c r="E62" s="134">
        <f t="shared" si="6"/>
        <v>2335030</v>
      </c>
      <c r="F62" s="134">
        <f t="shared" si="7"/>
        <v>2276572</v>
      </c>
      <c r="G62" s="135">
        <v>2042381</v>
      </c>
      <c r="H62" s="136">
        <v>234191</v>
      </c>
      <c r="I62" s="135"/>
      <c r="J62" s="136">
        <v>58458</v>
      </c>
      <c r="K62" s="134"/>
      <c r="L62" s="134"/>
      <c r="M62" s="137"/>
      <c r="N62" s="159"/>
      <c r="O62" s="160"/>
      <c r="P62" s="139"/>
      <c r="Q62" s="140"/>
      <c r="R62" s="141"/>
    </row>
    <row r="63" spans="1:18" s="142" customFormat="1" ht="15.75">
      <c r="A63" s="131"/>
      <c r="B63" s="132" t="s">
        <v>124</v>
      </c>
      <c r="C63" s="133" t="s">
        <v>125</v>
      </c>
      <c r="D63" s="134">
        <f t="shared" si="8"/>
        <v>6312348</v>
      </c>
      <c r="E63" s="134">
        <f>IF((F63+I63+J63+M63)&gt;0,(F63+I63+J63+M63)," ")</f>
        <v>5612348</v>
      </c>
      <c r="F63" s="134">
        <f t="shared" si="7"/>
        <v>5593306</v>
      </c>
      <c r="G63" s="135">
        <v>4713575</v>
      </c>
      <c r="H63" s="136">
        <v>879731</v>
      </c>
      <c r="I63" s="135"/>
      <c r="J63" s="136">
        <v>19042</v>
      </c>
      <c r="K63" s="134" t="s">
        <v>0</v>
      </c>
      <c r="L63" s="134"/>
      <c r="M63" s="137"/>
      <c r="N63" s="159">
        <f>O63</f>
        <v>700000</v>
      </c>
      <c r="O63" s="160">
        <v>700000</v>
      </c>
      <c r="P63" s="161"/>
      <c r="Q63" s="164"/>
      <c r="R63" s="163"/>
    </row>
    <row r="64" spans="1:18" s="142" customFormat="1" ht="15.75">
      <c r="A64" s="131"/>
      <c r="B64" s="132" t="s">
        <v>126</v>
      </c>
      <c r="C64" s="133" t="s">
        <v>127</v>
      </c>
      <c r="D64" s="134">
        <f t="shared" si="8"/>
        <v>61229</v>
      </c>
      <c r="E64" s="134">
        <f t="shared" si="6"/>
        <v>61229</v>
      </c>
      <c r="F64" s="134">
        <f t="shared" si="7"/>
        <v>61129</v>
      </c>
      <c r="G64" s="135">
        <v>58249</v>
      </c>
      <c r="H64" s="136">
        <v>2880</v>
      </c>
      <c r="I64" s="135"/>
      <c r="J64" s="136">
        <v>100</v>
      </c>
      <c r="K64" s="134"/>
      <c r="L64" s="134"/>
      <c r="M64" s="137"/>
      <c r="N64" s="159"/>
      <c r="O64" s="160"/>
      <c r="P64" s="139"/>
      <c r="Q64" s="140"/>
      <c r="R64" s="141"/>
    </row>
    <row r="65" spans="1:18" s="142" customFormat="1" ht="15.75">
      <c r="A65" s="131"/>
      <c r="B65" s="132" t="s">
        <v>128</v>
      </c>
      <c r="C65" s="133" t="s">
        <v>129</v>
      </c>
      <c r="D65" s="134">
        <f t="shared" si="8"/>
        <v>11476368</v>
      </c>
      <c r="E65" s="134">
        <f>IF((F65+I65+J65+K65+M65)&gt;0,(F65+I65+J65+K65+M65)," ")</f>
        <v>11086368</v>
      </c>
      <c r="F65" s="134">
        <f>IF((G65+H65)&gt;0,(G65+H65)," ")</f>
        <v>10836058</v>
      </c>
      <c r="G65" s="135">
        <v>9205615</v>
      </c>
      <c r="H65" s="136">
        <v>1630443</v>
      </c>
      <c r="I65" s="135">
        <v>36029</v>
      </c>
      <c r="J65" s="136">
        <v>125942</v>
      </c>
      <c r="K65" s="134">
        <v>88339</v>
      </c>
      <c r="L65" s="134"/>
      <c r="M65" s="137"/>
      <c r="N65" s="159">
        <f>O65</f>
        <v>390000</v>
      </c>
      <c r="O65" s="160">
        <v>390000</v>
      </c>
      <c r="P65" s="139"/>
      <c r="Q65" s="140"/>
      <c r="R65" s="141"/>
    </row>
    <row r="66" spans="1:18" s="142" customFormat="1" ht="15.75">
      <c r="A66" s="131"/>
      <c r="B66" s="132" t="s">
        <v>130</v>
      </c>
      <c r="C66" s="133" t="s">
        <v>131</v>
      </c>
      <c r="D66" s="134">
        <f t="shared" si="8"/>
        <v>456131</v>
      </c>
      <c r="E66" s="134">
        <f t="shared" si="6"/>
        <v>456131</v>
      </c>
      <c r="F66" s="134">
        <f t="shared" si="7"/>
        <v>455531</v>
      </c>
      <c r="G66" s="135">
        <v>436121</v>
      </c>
      <c r="H66" s="136">
        <v>19410</v>
      </c>
      <c r="I66" s="135"/>
      <c r="J66" s="136">
        <v>600</v>
      </c>
      <c r="K66" s="134"/>
      <c r="L66" s="134"/>
      <c r="M66" s="137"/>
      <c r="N66" s="159"/>
      <c r="O66" s="160"/>
      <c r="P66" s="161"/>
      <c r="Q66" s="164"/>
      <c r="R66" s="163"/>
    </row>
    <row r="67" spans="1:18" s="142" customFormat="1" ht="31.5">
      <c r="A67" s="131"/>
      <c r="B67" s="132" t="s">
        <v>132</v>
      </c>
      <c r="C67" s="133" t="s">
        <v>133</v>
      </c>
      <c r="D67" s="134">
        <f t="shared" si="8"/>
        <v>529665</v>
      </c>
      <c r="E67" s="134">
        <f t="shared" si="6"/>
        <v>529665</v>
      </c>
      <c r="F67" s="134">
        <f t="shared" si="7"/>
        <v>529051</v>
      </c>
      <c r="G67" s="135">
        <v>461492</v>
      </c>
      <c r="H67" s="136">
        <v>67559</v>
      </c>
      <c r="I67" s="135"/>
      <c r="J67" s="136">
        <v>614</v>
      </c>
      <c r="K67" s="134"/>
      <c r="L67" s="134"/>
      <c r="M67" s="137"/>
      <c r="N67" s="159"/>
      <c r="O67" s="160"/>
      <c r="P67" s="139"/>
      <c r="Q67" s="140"/>
      <c r="R67" s="141"/>
    </row>
    <row r="68" spans="1:18" s="142" customFormat="1" ht="15.75">
      <c r="A68" s="131"/>
      <c r="B68" s="132" t="s">
        <v>134</v>
      </c>
      <c r="C68" s="133" t="s">
        <v>135</v>
      </c>
      <c r="D68" s="134">
        <f t="shared" si="8"/>
        <v>395120</v>
      </c>
      <c r="E68" s="134">
        <f t="shared" si="6"/>
        <v>395120</v>
      </c>
      <c r="F68" s="134">
        <f t="shared" si="7"/>
        <v>395120</v>
      </c>
      <c r="G68" s="135">
        <v>395120</v>
      </c>
      <c r="H68" s="136"/>
      <c r="I68" s="135"/>
      <c r="J68" s="136"/>
      <c r="K68" s="134"/>
      <c r="L68" s="134"/>
      <c r="M68" s="137"/>
      <c r="N68" s="159"/>
      <c r="O68" s="160"/>
      <c r="P68" s="161"/>
      <c r="Q68" s="164"/>
      <c r="R68" s="163"/>
    </row>
    <row r="69" spans="1:18" s="142" customFormat="1" ht="15.75">
      <c r="A69" s="131"/>
      <c r="B69" s="132" t="s">
        <v>136</v>
      </c>
      <c r="C69" s="133" t="s">
        <v>137</v>
      </c>
      <c r="D69" s="134">
        <f t="shared" si="8"/>
        <v>110743</v>
      </c>
      <c r="E69" s="134">
        <f t="shared" si="6"/>
        <v>110743</v>
      </c>
      <c r="F69" s="134">
        <f>IF((G69+H69)&gt;0,(G69+H69)," ")</f>
        <v>110743</v>
      </c>
      <c r="G69" s="213">
        <v>0</v>
      </c>
      <c r="H69" s="136">
        <v>110743</v>
      </c>
      <c r="I69" s="135"/>
      <c r="J69" s="136"/>
      <c r="K69" s="134"/>
      <c r="L69" s="134"/>
      <c r="M69" s="137"/>
      <c r="N69" s="159"/>
      <c r="O69" s="160"/>
      <c r="P69" s="139"/>
      <c r="Q69" s="140"/>
      <c r="R69" s="141"/>
    </row>
    <row r="70" spans="1:18" s="142" customFormat="1" ht="15.75">
      <c r="A70" s="131"/>
      <c r="B70" s="132" t="s">
        <v>138</v>
      </c>
      <c r="C70" s="133" t="s">
        <v>139</v>
      </c>
      <c r="D70" s="134">
        <f t="shared" si="8"/>
        <v>290592</v>
      </c>
      <c r="E70" s="134">
        <f t="shared" si="6"/>
        <v>290592</v>
      </c>
      <c r="F70" s="134">
        <f t="shared" si="7"/>
        <v>290592</v>
      </c>
      <c r="G70" s="135">
        <v>92742</v>
      </c>
      <c r="H70" s="136">
        <v>197850</v>
      </c>
      <c r="I70" s="135"/>
      <c r="J70" s="136"/>
      <c r="K70" s="134"/>
      <c r="L70" s="134"/>
      <c r="M70" s="137"/>
      <c r="N70" s="159"/>
      <c r="O70" s="160"/>
      <c r="P70" s="139"/>
      <c r="Q70" s="140"/>
      <c r="R70" s="141"/>
    </row>
    <row r="71" spans="1:18" s="142" customFormat="1" ht="16.5" thickBot="1">
      <c r="A71" s="143"/>
      <c r="B71" s="121" t="s">
        <v>140</v>
      </c>
      <c r="C71" s="122" t="s">
        <v>73</v>
      </c>
      <c r="D71" s="123">
        <f t="shared" si="8"/>
        <v>199466</v>
      </c>
      <c r="E71" s="123">
        <f>IF((F71+I71)&gt;0,(F71+I71)," ")</f>
        <v>199466</v>
      </c>
      <c r="F71" s="123">
        <f t="shared" si="7"/>
        <v>196466</v>
      </c>
      <c r="G71" s="144">
        <v>8691</v>
      </c>
      <c r="H71" s="145">
        <v>187775</v>
      </c>
      <c r="I71" s="144">
        <v>3000</v>
      </c>
      <c r="J71" s="145"/>
      <c r="K71" s="123"/>
      <c r="L71" s="123"/>
      <c r="M71" s="124"/>
      <c r="N71" s="167"/>
      <c r="O71" s="169"/>
      <c r="P71" s="214"/>
      <c r="Q71" s="215"/>
      <c r="R71" s="163"/>
    </row>
    <row r="72" spans="1:18" s="29" customFormat="1" ht="18" customHeight="1">
      <c r="A72" s="67">
        <v>851</v>
      </c>
      <c r="B72" s="68"/>
      <c r="C72" s="69" t="s">
        <v>141</v>
      </c>
      <c r="D72" s="70">
        <f>IF((E72+N72)&gt;0,(E72+N72)," ")</f>
        <v>3142008</v>
      </c>
      <c r="E72" s="70">
        <f>IF((F72+I72)&gt;0,(F72+I72)," ")</f>
        <v>2642008</v>
      </c>
      <c r="F72" s="70">
        <f t="shared" si="7"/>
        <v>2636008</v>
      </c>
      <c r="G72" s="70">
        <f>SUM(G74:G76)</f>
        <v>2000</v>
      </c>
      <c r="H72" s="70">
        <f>SUM(H74:H76)</f>
        <v>2634008</v>
      </c>
      <c r="I72" s="70">
        <f>SUM(I74:I76)</f>
        <v>6000</v>
      </c>
      <c r="J72" s="70"/>
      <c r="K72" s="70"/>
      <c r="L72" s="70"/>
      <c r="M72" s="100"/>
      <c r="N72" s="71">
        <f>O72</f>
        <v>500000</v>
      </c>
      <c r="O72" s="72">
        <f>SUM(O73:O76)</f>
        <v>500000</v>
      </c>
      <c r="P72" s="102"/>
      <c r="Q72" s="103"/>
      <c r="R72" s="84"/>
    </row>
    <row r="73" spans="1:18" s="29" customFormat="1" ht="15.75">
      <c r="A73" s="109"/>
      <c r="B73" s="110" t="s">
        <v>142</v>
      </c>
      <c r="C73" s="111" t="s">
        <v>143</v>
      </c>
      <c r="D73" s="112">
        <f>N73</f>
        <v>500000</v>
      </c>
      <c r="E73" s="114"/>
      <c r="F73" s="113"/>
      <c r="G73" s="114"/>
      <c r="H73" s="115"/>
      <c r="I73" s="114"/>
      <c r="J73" s="115"/>
      <c r="K73" s="116"/>
      <c r="L73" s="114"/>
      <c r="M73" s="216"/>
      <c r="N73" s="174">
        <f>O73</f>
        <v>500000</v>
      </c>
      <c r="O73" s="175">
        <v>500000</v>
      </c>
      <c r="P73" s="85"/>
      <c r="Q73" s="130"/>
      <c r="R73" s="84"/>
    </row>
    <row r="74" spans="1:18" s="142" customFormat="1" ht="15.75">
      <c r="A74" s="131"/>
      <c r="B74" s="132" t="s">
        <v>144</v>
      </c>
      <c r="C74" s="133" t="s">
        <v>145</v>
      </c>
      <c r="D74" s="217">
        <f t="shared" si="8"/>
        <v>7000</v>
      </c>
      <c r="E74" s="217">
        <f t="shared" si="6"/>
        <v>7000</v>
      </c>
      <c r="F74" s="217">
        <f t="shared" si="7"/>
        <v>7000</v>
      </c>
      <c r="G74" s="218"/>
      <c r="H74" s="136">
        <v>7000</v>
      </c>
      <c r="I74" s="135"/>
      <c r="J74" s="136"/>
      <c r="K74" s="138"/>
      <c r="L74" s="134"/>
      <c r="M74" s="159"/>
      <c r="N74" s="155"/>
      <c r="O74" s="160"/>
      <c r="P74" s="139"/>
      <c r="Q74" s="140"/>
      <c r="R74" s="141"/>
    </row>
    <row r="75" spans="1:18" s="142" customFormat="1" ht="47.25">
      <c r="A75" s="131"/>
      <c r="B75" s="132" t="s">
        <v>146</v>
      </c>
      <c r="C75" s="133" t="s">
        <v>147</v>
      </c>
      <c r="D75" s="134">
        <f t="shared" si="8"/>
        <v>2609008</v>
      </c>
      <c r="E75" s="134">
        <f t="shared" si="6"/>
        <v>2609008</v>
      </c>
      <c r="F75" s="134">
        <f>IF((H75)&gt;0,(H75)," ")</f>
        <v>2609008</v>
      </c>
      <c r="G75" s="135" t="s">
        <v>0</v>
      </c>
      <c r="H75" s="136">
        <v>2609008</v>
      </c>
      <c r="I75" s="135"/>
      <c r="J75" s="136"/>
      <c r="K75" s="138"/>
      <c r="L75" s="134"/>
      <c r="M75" s="159"/>
      <c r="N75" s="155"/>
      <c r="O75" s="160"/>
      <c r="P75" s="161"/>
      <c r="Q75" s="164"/>
      <c r="R75" s="163"/>
    </row>
    <row r="76" spans="1:18" s="142" customFormat="1" ht="16.5" thickBot="1">
      <c r="A76" s="143"/>
      <c r="B76" s="121" t="s">
        <v>148</v>
      </c>
      <c r="C76" s="122" t="s">
        <v>73</v>
      </c>
      <c r="D76" s="123">
        <f t="shared" si="8"/>
        <v>26000</v>
      </c>
      <c r="E76" s="123">
        <f>IF((F76+J76+K76+M76+I76)&gt;0,(F76+J76+K76+M76+I76)," ")</f>
        <v>26000</v>
      </c>
      <c r="F76" s="123">
        <f t="shared" si="7"/>
        <v>20000</v>
      </c>
      <c r="G76" s="144">
        <v>2000</v>
      </c>
      <c r="H76" s="145">
        <v>18000</v>
      </c>
      <c r="I76" s="144">
        <v>6000</v>
      </c>
      <c r="J76" s="145"/>
      <c r="K76" s="125"/>
      <c r="L76" s="123"/>
      <c r="M76" s="167"/>
      <c r="N76" s="168"/>
      <c r="O76" s="169"/>
      <c r="P76" s="214"/>
      <c r="Q76" s="215"/>
      <c r="R76" s="163"/>
    </row>
    <row r="77" spans="1:18" s="29" customFormat="1" ht="18" customHeight="1">
      <c r="A77" s="67">
        <v>852</v>
      </c>
      <c r="B77" s="68"/>
      <c r="C77" s="69" t="s">
        <v>149</v>
      </c>
      <c r="D77" s="70">
        <f>IF((E77+N77)&gt;0,(E77+N77)," ")</f>
        <v>7583547</v>
      </c>
      <c r="E77" s="70">
        <f t="shared" si="6"/>
        <v>7495325</v>
      </c>
      <c r="F77" s="70">
        <f t="shared" si="7"/>
        <v>4803339</v>
      </c>
      <c r="G77" s="70">
        <f>SUM(G78:G83)</f>
        <v>3239780</v>
      </c>
      <c r="H77" s="70">
        <f>SUM(H78:H83)</f>
        <v>1563559</v>
      </c>
      <c r="I77" s="70">
        <f>SUM(I78:I83)</f>
        <v>859828</v>
      </c>
      <c r="J77" s="70">
        <f>SUM(J78:J83)</f>
        <v>1832158</v>
      </c>
      <c r="K77" s="101"/>
      <c r="L77" s="70"/>
      <c r="M77" s="71"/>
      <c r="N77" s="173">
        <f>SUM(O77)</f>
        <v>88222</v>
      </c>
      <c r="O77" s="71">
        <f>SUM(O78:O80)</f>
        <v>88222</v>
      </c>
      <c r="P77" s="219"/>
      <c r="Q77" s="103"/>
      <c r="R77" s="84"/>
    </row>
    <row r="78" spans="1:18" s="142" customFormat="1" ht="15.75">
      <c r="A78" s="149"/>
      <c r="B78" s="150" t="s">
        <v>150</v>
      </c>
      <c r="C78" s="220" t="s">
        <v>151</v>
      </c>
      <c r="D78" s="152">
        <f t="shared" si="8"/>
        <v>2276357</v>
      </c>
      <c r="E78" s="137">
        <f t="shared" si="6"/>
        <v>2276357</v>
      </c>
      <c r="F78" s="152">
        <f t="shared" si="7"/>
        <v>1576599</v>
      </c>
      <c r="G78" s="136">
        <v>937514</v>
      </c>
      <c r="H78" s="153">
        <v>639085</v>
      </c>
      <c r="I78" s="136">
        <v>601288</v>
      </c>
      <c r="J78" s="153">
        <v>98470</v>
      </c>
      <c r="K78" s="137"/>
      <c r="L78" s="152"/>
      <c r="M78" s="155"/>
      <c r="N78" s="156"/>
      <c r="O78" s="154"/>
      <c r="P78" s="141"/>
      <c r="Q78" s="157"/>
      <c r="R78" s="141"/>
    </row>
    <row r="79" spans="1:18" s="142" customFormat="1" ht="15.75">
      <c r="A79" s="149"/>
      <c r="B79" s="158" t="s">
        <v>152</v>
      </c>
      <c r="C79" s="220" t="s">
        <v>153</v>
      </c>
      <c r="D79" s="134">
        <f t="shared" si="8"/>
        <v>2192260</v>
      </c>
      <c r="E79" s="137">
        <f t="shared" si="6"/>
        <v>2104038</v>
      </c>
      <c r="F79" s="134">
        <f t="shared" si="7"/>
        <v>2102238</v>
      </c>
      <c r="G79" s="136">
        <v>1317447</v>
      </c>
      <c r="H79" s="135">
        <v>784791</v>
      </c>
      <c r="I79" s="136"/>
      <c r="J79" s="135">
        <v>1800</v>
      </c>
      <c r="K79" s="137"/>
      <c r="L79" s="134"/>
      <c r="M79" s="155"/>
      <c r="N79" s="160">
        <f>O79</f>
        <v>88222</v>
      </c>
      <c r="O79" s="159">
        <v>88222</v>
      </c>
      <c r="P79" s="141"/>
      <c r="Q79" s="140"/>
      <c r="R79" s="141"/>
    </row>
    <row r="80" spans="1:18" s="142" customFormat="1" ht="15.75">
      <c r="A80" s="149"/>
      <c r="B80" s="158" t="s">
        <v>154</v>
      </c>
      <c r="C80" s="220" t="s">
        <v>155</v>
      </c>
      <c r="D80" s="134">
        <f t="shared" si="8"/>
        <v>2437605</v>
      </c>
      <c r="E80" s="137">
        <f t="shared" si="6"/>
        <v>2437605</v>
      </c>
      <c r="F80" s="134">
        <f t="shared" si="7"/>
        <v>449827</v>
      </c>
      <c r="G80" s="136">
        <v>449827</v>
      </c>
      <c r="H80" s="135"/>
      <c r="I80" s="136">
        <v>258540</v>
      </c>
      <c r="J80" s="135">
        <v>1729238</v>
      </c>
      <c r="K80" s="137"/>
      <c r="L80" s="134"/>
      <c r="M80" s="155"/>
      <c r="N80" s="160"/>
      <c r="O80" s="159"/>
      <c r="P80" s="163"/>
      <c r="Q80" s="164"/>
      <c r="R80" s="163"/>
    </row>
    <row r="81" spans="1:18" s="142" customFormat="1" ht="31.5">
      <c r="A81" s="149"/>
      <c r="B81" s="158" t="s">
        <v>156</v>
      </c>
      <c r="C81" s="220" t="s">
        <v>157</v>
      </c>
      <c r="D81" s="134">
        <f>E81</f>
        <v>7800</v>
      </c>
      <c r="E81" s="137">
        <f>F81</f>
        <v>7800</v>
      </c>
      <c r="F81" s="134">
        <f t="shared" si="7"/>
        <v>7800</v>
      </c>
      <c r="G81" s="136">
        <v>7800</v>
      </c>
      <c r="H81" s="135"/>
      <c r="I81" s="136"/>
      <c r="J81" s="135"/>
      <c r="K81" s="137"/>
      <c r="L81" s="134"/>
      <c r="M81" s="155"/>
      <c r="N81" s="160"/>
      <c r="O81" s="159"/>
      <c r="P81" s="163"/>
      <c r="Q81" s="164"/>
      <c r="R81" s="163"/>
    </row>
    <row r="82" spans="1:18" s="142" customFormat="1" ht="15.75">
      <c r="A82" s="149"/>
      <c r="B82" s="158" t="s">
        <v>158</v>
      </c>
      <c r="C82" s="220" t="s">
        <v>159</v>
      </c>
      <c r="D82" s="134">
        <f t="shared" si="8"/>
        <v>584996</v>
      </c>
      <c r="E82" s="137">
        <f t="shared" si="6"/>
        <v>584996</v>
      </c>
      <c r="F82" s="134">
        <f t="shared" si="7"/>
        <v>582396</v>
      </c>
      <c r="G82" s="136">
        <v>467928</v>
      </c>
      <c r="H82" s="135">
        <v>114468</v>
      </c>
      <c r="I82" s="136"/>
      <c r="J82" s="135">
        <v>2600</v>
      </c>
      <c r="K82" s="137"/>
      <c r="L82" s="134"/>
      <c r="M82" s="155"/>
      <c r="N82" s="160"/>
      <c r="O82" s="159"/>
      <c r="P82" s="141"/>
      <c r="Q82" s="140"/>
      <c r="R82" s="141"/>
    </row>
    <row r="83" spans="1:18" s="142" customFormat="1" ht="32.25" thickBot="1">
      <c r="A83" s="165"/>
      <c r="B83" s="166" t="s">
        <v>160</v>
      </c>
      <c r="C83" s="221" t="s">
        <v>161</v>
      </c>
      <c r="D83" s="123">
        <f t="shared" si="8"/>
        <v>84529</v>
      </c>
      <c r="E83" s="124">
        <f t="shared" si="6"/>
        <v>84529</v>
      </c>
      <c r="F83" s="123">
        <f t="shared" si="7"/>
        <v>84479</v>
      </c>
      <c r="G83" s="145">
        <v>59264</v>
      </c>
      <c r="H83" s="144">
        <v>25215</v>
      </c>
      <c r="I83" s="145"/>
      <c r="J83" s="144">
        <v>50</v>
      </c>
      <c r="K83" s="124"/>
      <c r="L83" s="123"/>
      <c r="M83" s="168"/>
      <c r="N83" s="169"/>
      <c r="O83" s="167"/>
      <c r="P83" s="222"/>
      <c r="Q83" s="147"/>
      <c r="R83" s="141"/>
    </row>
    <row r="84" spans="1:18" s="29" customFormat="1" ht="18.75" customHeight="1">
      <c r="A84" s="223">
        <v>853</v>
      </c>
      <c r="B84" s="68"/>
      <c r="C84" s="224" t="s">
        <v>162</v>
      </c>
      <c r="D84" s="70">
        <f>IF((E84+N84)&gt;0,(E84+N84)," ")</f>
        <v>3130862</v>
      </c>
      <c r="E84" s="172">
        <f t="shared" si="6"/>
        <v>2965492</v>
      </c>
      <c r="F84" s="70">
        <f>IF((G84+H84)&gt;0,(G84+H84)," ")</f>
        <v>1815958</v>
      </c>
      <c r="G84" s="172">
        <f>SUM(G85:G89)</f>
        <v>1642899</v>
      </c>
      <c r="H84" s="70">
        <f>SUM(H85:H89)</f>
        <v>173059</v>
      </c>
      <c r="I84" s="172">
        <f>SUM(I85:I89)</f>
        <v>127322</v>
      </c>
      <c r="J84" s="70">
        <f>SUM(J85:J89)</f>
        <v>4384</v>
      </c>
      <c r="K84" s="172">
        <f>K85+K86+K87+K88+K89</f>
        <v>1017828</v>
      </c>
      <c r="L84" s="70"/>
      <c r="M84" s="173"/>
      <c r="N84" s="71">
        <f>O84</f>
        <v>165370</v>
      </c>
      <c r="O84" s="72">
        <f>SUM(O85:O89)</f>
        <v>165370</v>
      </c>
      <c r="P84" s="225">
        <f>SUM(P85:P89)</f>
        <v>88370</v>
      </c>
      <c r="Q84" s="103"/>
      <c r="R84" s="84"/>
    </row>
    <row r="85" spans="1:18" s="142" customFormat="1" ht="31.5">
      <c r="A85" s="149"/>
      <c r="B85" s="150" t="s">
        <v>163</v>
      </c>
      <c r="C85" s="220" t="s">
        <v>164</v>
      </c>
      <c r="D85" s="152">
        <f>IF((E85+N85)&gt;0,(E85+N85)," ")</f>
        <v>187322</v>
      </c>
      <c r="E85" s="137">
        <f t="shared" si="6"/>
        <v>110322</v>
      </c>
      <c r="F85" s="152"/>
      <c r="G85" s="136"/>
      <c r="H85" s="153"/>
      <c r="I85" s="136">
        <v>110322</v>
      </c>
      <c r="J85" s="153"/>
      <c r="K85" s="137"/>
      <c r="L85" s="152"/>
      <c r="M85" s="155"/>
      <c r="N85" s="154">
        <f>O85</f>
        <v>77000</v>
      </c>
      <c r="O85" s="156">
        <v>77000</v>
      </c>
      <c r="P85" s="139"/>
      <c r="Q85" s="157"/>
      <c r="R85" s="141"/>
    </row>
    <row r="86" spans="1:18" s="142" customFormat="1" ht="15.75">
      <c r="A86" s="149"/>
      <c r="B86" s="158" t="s">
        <v>165</v>
      </c>
      <c r="C86" s="220" t="s">
        <v>166</v>
      </c>
      <c r="D86" s="134">
        <f t="shared" si="8"/>
        <v>242656</v>
      </c>
      <c r="E86" s="137">
        <f t="shared" si="6"/>
        <v>242656</v>
      </c>
      <c r="F86" s="134">
        <f>IF((G86+H86)&gt;0,(G86+H86)," ")</f>
        <v>242376</v>
      </c>
      <c r="G86" s="136">
        <v>201288</v>
      </c>
      <c r="H86" s="135">
        <v>41088</v>
      </c>
      <c r="I86" s="136"/>
      <c r="J86" s="135">
        <v>280</v>
      </c>
      <c r="K86" s="137"/>
      <c r="L86" s="134"/>
      <c r="M86" s="155"/>
      <c r="N86" s="159"/>
      <c r="O86" s="160"/>
      <c r="P86" s="139"/>
      <c r="Q86" s="140"/>
      <c r="R86" s="141"/>
    </row>
    <row r="87" spans="1:18" s="142" customFormat="1" ht="15.75">
      <c r="A87" s="226"/>
      <c r="B87" s="158" t="s">
        <v>167</v>
      </c>
      <c r="C87" s="220" t="s">
        <v>168</v>
      </c>
      <c r="D87" s="134">
        <f t="shared" si="8"/>
        <v>261800</v>
      </c>
      <c r="E87" s="137">
        <f t="shared" si="6"/>
        <v>261800</v>
      </c>
      <c r="F87" s="134">
        <f>IF((G87+H87)&gt;0,(G87+H87)," ")</f>
        <v>261800</v>
      </c>
      <c r="G87" s="136">
        <v>261800</v>
      </c>
      <c r="H87" s="135"/>
      <c r="I87" s="136"/>
      <c r="J87" s="135"/>
      <c r="K87" s="137"/>
      <c r="L87" s="134"/>
      <c r="M87" s="137"/>
      <c r="N87" s="159"/>
      <c r="O87" s="160"/>
      <c r="P87" s="161"/>
      <c r="Q87" s="164"/>
      <c r="R87" s="163"/>
    </row>
    <row r="88" spans="1:18" s="142" customFormat="1" ht="15.75">
      <c r="A88" s="226"/>
      <c r="B88" s="158" t="s">
        <v>169</v>
      </c>
      <c r="C88" s="220" t="s">
        <v>170</v>
      </c>
      <c r="D88" s="134">
        <f>IF((E88)&gt;0,(E88)," ")</f>
        <v>1315886</v>
      </c>
      <c r="E88" s="137">
        <f t="shared" si="6"/>
        <v>1315886</v>
      </c>
      <c r="F88" s="134">
        <f>IF((G88+H88)&gt;0,(G88+H88)," ")</f>
        <v>1311782</v>
      </c>
      <c r="G88" s="136">
        <v>1179811</v>
      </c>
      <c r="H88" s="135">
        <v>131971</v>
      </c>
      <c r="I88" s="136"/>
      <c r="J88" s="135">
        <v>4104</v>
      </c>
      <c r="K88" s="137"/>
      <c r="L88" s="134"/>
      <c r="M88" s="137"/>
      <c r="N88" s="159" t="s">
        <v>0</v>
      </c>
      <c r="O88" s="160" t="s">
        <v>0</v>
      </c>
      <c r="P88" s="139"/>
      <c r="Q88" s="140"/>
      <c r="R88" s="141"/>
    </row>
    <row r="89" spans="1:18" s="142" customFormat="1" ht="16.5" thickBot="1">
      <c r="A89" s="227"/>
      <c r="B89" s="166" t="s">
        <v>171</v>
      </c>
      <c r="C89" s="221" t="s">
        <v>73</v>
      </c>
      <c r="D89" s="123">
        <f>IF((E89+N89)&gt;0,(E89+N89)," ")</f>
        <v>1123198</v>
      </c>
      <c r="E89" s="124">
        <f>IF((F89+J89+K89+M89+I89)&gt;0,(F89+J89+K89+M89+I89)," ")</f>
        <v>1034828</v>
      </c>
      <c r="F89" s="123"/>
      <c r="G89" s="145"/>
      <c r="H89" s="144"/>
      <c r="I89" s="145">
        <v>17000</v>
      </c>
      <c r="J89" s="144"/>
      <c r="K89" s="124">
        <v>1017828</v>
      </c>
      <c r="L89" s="123"/>
      <c r="M89" s="124"/>
      <c r="N89" s="167">
        <f>O89</f>
        <v>88370</v>
      </c>
      <c r="O89" s="169">
        <f>P89</f>
        <v>88370</v>
      </c>
      <c r="P89" s="169">
        <v>88370</v>
      </c>
      <c r="Q89" s="147"/>
      <c r="R89" s="141"/>
    </row>
    <row r="90" spans="1:18" s="142" customFormat="1" ht="15.75" thickBot="1">
      <c r="A90" s="228">
        <v>1</v>
      </c>
      <c r="B90" s="229" t="s">
        <v>47</v>
      </c>
      <c r="C90" s="230">
        <v>3</v>
      </c>
      <c r="D90" s="231">
        <v>4</v>
      </c>
      <c r="E90" s="232">
        <v>5</v>
      </c>
      <c r="F90" s="231">
        <v>6</v>
      </c>
      <c r="G90" s="232">
        <v>7</v>
      </c>
      <c r="H90" s="231">
        <v>8</v>
      </c>
      <c r="I90" s="232">
        <v>9</v>
      </c>
      <c r="J90" s="231">
        <v>10</v>
      </c>
      <c r="K90" s="232">
        <v>11</v>
      </c>
      <c r="L90" s="231">
        <v>12</v>
      </c>
      <c r="M90" s="232">
        <v>13</v>
      </c>
      <c r="N90" s="231">
        <v>14</v>
      </c>
      <c r="O90" s="233">
        <v>15</v>
      </c>
      <c r="P90" s="233">
        <v>16</v>
      </c>
      <c r="Q90" s="234">
        <v>17</v>
      </c>
      <c r="R90" s="141"/>
    </row>
    <row r="91" spans="1:18" s="29" customFormat="1" ht="18" customHeight="1">
      <c r="A91" s="235">
        <v>854</v>
      </c>
      <c r="B91" s="189"/>
      <c r="C91" s="236" t="s">
        <v>172</v>
      </c>
      <c r="D91" s="70">
        <f>IF((E91+N91)&gt;0,(E91+N91)," ")</f>
        <v>10248674</v>
      </c>
      <c r="E91" s="172">
        <f t="shared" si="6"/>
        <v>9958674</v>
      </c>
      <c r="F91" s="99">
        <f aca="true" t="shared" si="9" ref="F91:F96">IF((G91+H91)&gt;0,(G91+H91)," ")</f>
        <v>9458608</v>
      </c>
      <c r="G91" s="172">
        <f>SUM(G92:G102)</f>
        <v>6863183</v>
      </c>
      <c r="H91" s="70">
        <f>SUM(H92:H102)</f>
        <v>2595425</v>
      </c>
      <c r="I91" s="172">
        <f>SUM(I93:I102)</f>
        <v>245126</v>
      </c>
      <c r="J91" s="70">
        <f>J92+J93+J94+J95+J96+J97+J99+J100+J101+J102</f>
        <v>254940</v>
      </c>
      <c r="K91" s="237"/>
      <c r="L91" s="238"/>
      <c r="M91" s="237"/>
      <c r="N91" s="70">
        <f>O91</f>
        <v>290000</v>
      </c>
      <c r="O91" s="101">
        <f>SUM(O92:O102)</f>
        <v>290000</v>
      </c>
      <c r="P91" s="239"/>
      <c r="Q91" s="103"/>
      <c r="R91" s="84"/>
    </row>
    <row r="92" spans="1:18" s="142" customFormat="1" ht="15.75">
      <c r="A92" s="240"/>
      <c r="B92" s="132" t="s">
        <v>173</v>
      </c>
      <c r="C92" s="133" t="s">
        <v>174</v>
      </c>
      <c r="D92" s="134">
        <f t="shared" si="8"/>
        <v>320530</v>
      </c>
      <c r="E92" s="134">
        <f t="shared" si="6"/>
        <v>320530</v>
      </c>
      <c r="F92" s="134">
        <f t="shared" si="9"/>
        <v>317495</v>
      </c>
      <c r="G92" s="135">
        <v>287467</v>
      </c>
      <c r="H92" s="136">
        <v>30028</v>
      </c>
      <c r="I92" s="135"/>
      <c r="J92" s="136">
        <v>3035</v>
      </c>
      <c r="K92" s="134"/>
      <c r="L92" s="152"/>
      <c r="M92" s="137"/>
      <c r="N92" s="134"/>
      <c r="O92" s="138"/>
      <c r="P92" s="139"/>
      <c r="Q92" s="157"/>
      <c r="R92" s="141"/>
    </row>
    <row r="93" spans="1:18" s="142" customFormat="1" ht="15.75">
      <c r="A93" s="240"/>
      <c r="B93" s="132" t="s">
        <v>175</v>
      </c>
      <c r="C93" s="133" t="s">
        <v>176</v>
      </c>
      <c r="D93" s="134">
        <f t="shared" si="8"/>
        <v>1027981</v>
      </c>
      <c r="E93" s="134">
        <f t="shared" si="6"/>
        <v>1027981</v>
      </c>
      <c r="F93" s="134">
        <f t="shared" si="9"/>
        <v>1025807</v>
      </c>
      <c r="G93" s="135">
        <v>736457</v>
      </c>
      <c r="H93" s="136">
        <v>289350</v>
      </c>
      <c r="I93" s="135"/>
      <c r="J93" s="136">
        <v>2174</v>
      </c>
      <c r="K93" s="134"/>
      <c r="L93" s="134"/>
      <c r="M93" s="137"/>
      <c r="N93" s="134"/>
      <c r="O93" s="138"/>
      <c r="P93" s="139"/>
      <c r="Q93" s="140"/>
      <c r="R93" s="141"/>
    </row>
    <row r="94" spans="1:18" s="142" customFormat="1" ht="31.5">
      <c r="A94" s="240"/>
      <c r="B94" s="132" t="s">
        <v>177</v>
      </c>
      <c r="C94" s="133" t="s">
        <v>178</v>
      </c>
      <c r="D94" s="134">
        <f t="shared" si="8"/>
        <v>938497</v>
      </c>
      <c r="E94" s="134">
        <f t="shared" si="6"/>
        <v>928497</v>
      </c>
      <c r="F94" s="134">
        <f t="shared" si="9"/>
        <v>926854</v>
      </c>
      <c r="G94" s="135">
        <v>804058</v>
      </c>
      <c r="H94" s="136">
        <v>122796</v>
      </c>
      <c r="I94" s="135"/>
      <c r="J94" s="136">
        <v>1643</v>
      </c>
      <c r="K94" s="134"/>
      <c r="L94" s="134"/>
      <c r="M94" s="137"/>
      <c r="N94" s="134">
        <f>O94</f>
        <v>10000</v>
      </c>
      <c r="O94" s="138">
        <v>10000</v>
      </c>
      <c r="P94" s="160"/>
      <c r="Q94" s="164"/>
      <c r="R94" s="163"/>
    </row>
    <row r="95" spans="1:18" s="142" customFormat="1" ht="15.75">
      <c r="A95" s="240"/>
      <c r="B95" s="132" t="s">
        <v>179</v>
      </c>
      <c r="C95" s="133" t="s">
        <v>180</v>
      </c>
      <c r="D95" s="134">
        <f t="shared" si="8"/>
        <v>244730</v>
      </c>
      <c r="E95" s="134">
        <f t="shared" si="6"/>
        <v>244730</v>
      </c>
      <c r="F95" s="134">
        <f t="shared" si="9"/>
        <v>244448</v>
      </c>
      <c r="G95" s="135">
        <v>211136</v>
      </c>
      <c r="H95" s="136">
        <v>33312</v>
      </c>
      <c r="I95" s="135"/>
      <c r="J95" s="136">
        <v>282</v>
      </c>
      <c r="K95" s="134"/>
      <c r="L95" s="134"/>
      <c r="M95" s="137"/>
      <c r="N95" s="134"/>
      <c r="O95" s="138"/>
      <c r="P95" s="139"/>
      <c r="Q95" s="140"/>
      <c r="R95" s="141"/>
    </row>
    <row r="96" spans="1:18" s="142" customFormat="1" ht="15.75">
      <c r="A96" s="240"/>
      <c r="B96" s="132" t="s">
        <v>181</v>
      </c>
      <c r="C96" s="133" t="s">
        <v>182</v>
      </c>
      <c r="D96" s="134">
        <f>IF((E96+N96)&gt;0,(E96+N96)," ")</f>
        <v>1332973</v>
      </c>
      <c r="E96" s="134">
        <f t="shared" si="6"/>
        <v>1202973</v>
      </c>
      <c r="F96" s="134">
        <f t="shared" si="9"/>
        <v>1196704</v>
      </c>
      <c r="G96" s="135">
        <v>657652</v>
      </c>
      <c r="H96" s="136">
        <v>539052</v>
      </c>
      <c r="I96" s="135"/>
      <c r="J96" s="136">
        <v>6269</v>
      </c>
      <c r="K96" s="134"/>
      <c r="L96" s="134"/>
      <c r="M96" s="137"/>
      <c r="N96" s="134">
        <f>O96</f>
        <v>130000</v>
      </c>
      <c r="O96" s="138">
        <v>130000</v>
      </c>
      <c r="P96" s="139"/>
      <c r="Q96" s="140"/>
      <c r="R96" s="141"/>
    </row>
    <row r="97" spans="1:18" s="142" customFormat="1" ht="15.75">
      <c r="A97" s="240"/>
      <c r="B97" s="132" t="s">
        <v>183</v>
      </c>
      <c r="C97" s="133" t="s">
        <v>184</v>
      </c>
      <c r="D97" s="134">
        <f t="shared" si="8"/>
        <v>43320</v>
      </c>
      <c r="E97" s="134">
        <f t="shared" si="6"/>
        <v>43320</v>
      </c>
      <c r="F97" s="134"/>
      <c r="G97" s="135"/>
      <c r="H97" s="136"/>
      <c r="I97" s="135"/>
      <c r="J97" s="136">
        <v>43320</v>
      </c>
      <c r="K97" s="134"/>
      <c r="L97" s="134"/>
      <c r="M97" s="137"/>
      <c r="N97" s="134"/>
      <c r="O97" s="138"/>
      <c r="P97" s="160"/>
      <c r="Q97" s="164"/>
      <c r="R97" s="163"/>
    </row>
    <row r="98" spans="1:18" s="142" customFormat="1" ht="15.75">
      <c r="A98" s="240"/>
      <c r="B98" s="132" t="s">
        <v>185</v>
      </c>
      <c r="C98" s="133" t="s">
        <v>186</v>
      </c>
      <c r="D98" s="134">
        <f>E98</f>
        <v>245126</v>
      </c>
      <c r="E98" s="134">
        <f>I98</f>
        <v>245126</v>
      </c>
      <c r="F98" s="134"/>
      <c r="G98" s="135"/>
      <c r="H98" s="136"/>
      <c r="I98" s="135">
        <v>245126</v>
      </c>
      <c r="J98" s="136"/>
      <c r="K98" s="134"/>
      <c r="L98" s="134"/>
      <c r="M98" s="137"/>
      <c r="N98" s="134"/>
      <c r="O98" s="138"/>
      <c r="P98" s="160"/>
      <c r="Q98" s="164"/>
      <c r="R98" s="163"/>
    </row>
    <row r="99" spans="1:18" s="142" customFormat="1" ht="15.75">
      <c r="A99" s="240"/>
      <c r="B99" s="132" t="s">
        <v>187</v>
      </c>
      <c r="C99" s="133" t="s">
        <v>188</v>
      </c>
      <c r="D99" s="134">
        <f>IF((E99+N99)&gt;0,(E99+N99)," ")</f>
        <v>4076860</v>
      </c>
      <c r="E99" s="134">
        <f>IF((F99+I99+J99+K99+M99)&gt;0,(F99+I99+J99+K99+M99)," ")</f>
        <v>3926860</v>
      </c>
      <c r="F99" s="134">
        <f>IF((G99+H99)&gt;0,(G99+H99)," ")</f>
        <v>3799467</v>
      </c>
      <c r="G99" s="135">
        <v>2861598</v>
      </c>
      <c r="H99" s="136">
        <v>937869</v>
      </c>
      <c r="I99" s="135"/>
      <c r="J99" s="136">
        <v>127393</v>
      </c>
      <c r="K99" s="134"/>
      <c r="L99" s="134"/>
      <c r="M99" s="137"/>
      <c r="N99" s="134">
        <f>O99</f>
        <v>150000</v>
      </c>
      <c r="O99" s="138">
        <v>150000</v>
      </c>
      <c r="P99" s="160"/>
      <c r="Q99" s="164"/>
      <c r="R99" s="163"/>
    </row>
    <row r="100" spans="1:18" s="142" customFormat="1" ht="15.75">
      <c r="A100" s="240"/>
      <c r="B100" s="132" t="s">
        <v>189</v>
      </c>
      <c r="C100" s="133" t="s">
        <v>190</v>
      </c>
      <c r="D100" s="134">
        <f>IF((E100+N100)&gt;0,(E100+N100)," ")</f>
        <v>1929974</v>
      </c>
      <c r="E100" s="134">
        <f>IF((F100+I100+J100+K100+M100)&gt;0,(F100+I100+J100+K100+M100)," ")</f>
        <v>1929974</v>
      </c>
      <c r="F100" s="134">
        <f>IF((G100+H100)&gt;0,(G100+H100)," ")</f>
        <v>1859150</v>
      </c>
      <c r="G100" s="135">
        <v>1304815</v>
      </c>
      <c r="H100" s="136">
        <v>554335</v>
      </c>
      <c r="I100" s="135"/>
      <c r="J100" s="136">
        <v>70824</v>
      </c>
      <c r="K100" s="134"/>
      <c r="L100" s="134"/>
      <c r="M100" s="137"/>
      <c r="N100" s="134"/>
      <c r="O100" s="138"/>
      <c r="P100" s="160"/>
      <c r="Q100" s="164"/>
      <c r="R100" s="163"/>
    </row>
    <row r="101" spans="1:18" s="142" customFormat="1" ht="15.75">
      <c r="A101" s="240"/>
      <c r="B101" s="132" t="s">
        <v>191</v>
      </c>
      <c r="C101" s="133" t="s">
        <v>137</v>
      </c>
      <c r="D101" s="134">
        <f>IF((E101+N101)&gt;0,(E101+N101)," ")</f>
        <v>39401</v>
      </c>
      <c r="E101" s="134">
        <f>IF((F101+I101+J101+K101+M101)&gt;0,(F101+I101+J101+K101+M101)," ")</f>
        <v>39401</v>
      </c>
      <c r="F101" s="134">
        <f>IF((G101+H101)&gt;0,(G101+H101)," ")</f>
        <v>39401</v>
      </c>
      <c r="G101" s="135"/>
      <c r="H101" s="136">
        <v>39401</v>
      </c>
      <c r="I101" s="135"/>
      <c r="J101" s="136"/>
      <c r="K101" s="134"/>
      <c r="L101" s="134"/>
      <c r="M101" s="137"/>
      <c r="N101" s="134"/>
      <c r="O101" s="138"/>
      <c r="P101" s="160"/>
      <c r="Q101" s="164"/>
      <c r="R101" s="163"/>
    </row>
    <row r="102" spans="1:18" s="142" customFormat="1" ht="16.5" thickBot="1">
      <c r="A102" s="241"/>
      <c r="B102" s="121" t="s">
        <v>192</v>
      </c>
      <c r="C102" s="122" t="s">
        <v>73</v>
      </c>
      <c r="D102" s="123">
        <f>IF((E102+N102)&gt;0,(E102+N102)," ")</f>
        <v>49282</v>
      </c>
      <c r="E102" s="123">
        <f>IF((F102+I102+J102+K102+M102)&gt;0,(F102+I102+J102+K102+M102)," ")</f>
        <v>49282</v>
      </c>
      <c r="F102" s="123">
        <f>IF((G102+H102)&gt;0,(G102+H102)," ")</f>
        <v>49282</v>
      </c>
      <c r="G102" s="144"/>
      <c r="H102" s="145">
        <v>49282</v>
      </c>
      <c r="I102" s="144"/>
      <c r="J102" s="145"/>
      <c r="K102" s="123"/>
      <c r="L102" s="123"/>
      <c r="M102" s="124"/>
      <c r="N102" s="123"/>
      <c r="O102" s="125"/>
      <c r="P102" s="169"/>
      <c r="Q102" s="215"/>
      <c r="R102" s="163"/>
    </row>
    <row r="103" spans="1:18" s="142" customFormat="1" ht="18.75" customHeight="1">
      <c r="A103" s="242">
        <v>900</v>
      </c>
      <c r="B103" s="243"/>
      <c r="C103" s="244" t="s">
        <v>193</v>
      </c>
      <c r="D103" s="245">
        <f>SUM(D104:D105)</f>
        <v>136082</v>
      </c>
      <c r="E103" s="245">
        <f>SUM(E104:E105)</f>
        <v>131582</v>
      </c>
      <c r="F103" s="245">
        <f>H103</f>
        <v>72582</v>
      </c>
      <c r="G103" s="246"/>
      <c r="H103" s="247">
        <f>SUM(H105:H105)</f>
        <v>72582</v>
      </c>
      <c r="I103" s="248">
        <f>SUM(I104:I105)</f>
        <v>58000</v>
      </c>
      <c r="J103" s="247">
        <f>SUM(J104:J105)</f>
        <v>1000</v>
      </c>
      <c r="K103" s="249"/>
      <c r="L103" s="249"/>
      <c r="M103" s="250"/>
      <c r="N103" s="245">
        <f>O103</f>
        <v>4500</v>
      </c>
      <c r="O103" s="251">
        <f>SUM(O104:O105)</f>
        <v>4500</v>
      </c>
      <c r="P103" s="252"/>
      <c r="Q103" s="253"/>
      <c r="R103" s="163"/>
    </row>
    <row r="104" spans="1:18" s="142" customFormat="1" ht="15.75">
      <c r="A104" s="254"/>
      <c r="B104" s="255" t="s">
        <v>194</v>
      </c>
      <c r="C104" s="151" t="s">
        <v>195</v>
      </c>
      <c r="D104" s="152">
        <f>E104</f>
        <v>27000</v>
      </c>
      <c r="E104" s="152">
        <f>I104</f>
        <v>27000</v>
      </c>
      <c r="F104" s="256"/>
      <c r="G104" s="153"/>
      <c r="H104" s="257"/>
      <c r="I104" s="153">
        <v>27000</v>
      </c>
      <c r="J104" s="195"/>
      <c r="K104" s="152"/>
      <c r="L104" s="152"/>
      <c r="M104" s="194"/>
      <c r="N104" s="152"/>
      <c r="O104" s="258"/>
      <c r="P104" s="259"/>
      <c r="Q104" s="260"/>
      <c r="R104" s="163"/>
    </row>
    <row r="105" spans="1:18" s="142" customFormat="1" ht="16.5" thickBot="1">
      <c r="A105" s="143"/>
      <c r="B105" s="121" t="s">
        <v>196</v>
      </c>
      <c r="C105" s="122" t="s">
        <v>73</v>
      </c>
      <c r="D105" s="123">
        <f>E105+N105</f>
        <v>109082</v>
      </c>
      <c r="E105" s="123">
        <f>F105+I105+J105</f>
        <v>104582</v>
      </c>
      <c r="F105" s="123">
        <f>H105</f>
        <v>72582</v>
      </c>
      <c r="G105" s="144"/>
      <c r="H105" s="145">
        <v>72582</v>
      </c>
      <c r="I105" s="144">
        <v>31000</v>
      </c>
      <c r="J105" s="145">
        <v>1000</v>
      </c>
      <c r="K105" s="123"/>
      <c r="L105" s="123"/>
      <c r="M105" s="124"/>
      <c r="N105" s="123">
        <f>O105</f>
        <v>4500</v>
      </c>
      <c r="O105" s="125">
        <v>4500</v>
      </c>
      <c r="P105" s="214"/>
      <c r="Q105" s="215"/>
      <c r="R105" s="163"/>
    </row>
    <row r="106" spans="1:18" s="29" customFormat="1" ht="18.75" customHeight="1">
      <c r="A106" s="67">
        <v>921</v>
      </c>
      <c r="B106" s="68"/>
      <c r="C106" s="69" t="s">
        <v>197</v>
      </c>
      <c r="D106" s="70">
        <f>IF((E106+N106)&gt;0,(E106+N106)," ")</f>
        <v>428932</v>
      </c>
      <c r="E106" s="70">
        <f>IF((F106+I106+J106+K106+M106)&gt;0,(F106+I106+J106+K106+M106)," ")</f>
        <v>428932</v>
      </c>
      <c r="F106" s="70">
        <f>IF((H106+G106)&gt;0,(H106+G106)," ")</f>
        <v>55932</v>
      </c>
      <c r="G106" s="70">
        <f>SUM(G107:G110)</f>
        <v>720</v>
      </c>
      <c r="H106" s="70">
        <f>SUM(H108:H110)</f>
        <v>55212</v>
      </c>
      <c r="I106" s="70">
        <f>SUM(I107:I110)</f>
        <v>373000</v>
      </c>
      <c r="J106" s="70"/>
      <c r="K106" s="70"/>
      <c r="L106" s="70"/>
      <c r="M106" s="100"/>
      <c r="N106" s="70"/>
      <c r="O106" s="101"/>
      <c r="P106" s="102"/>
      <c r="Q106" s="103"/>
      <c r="R106" s="84"/>
    </row>
    <row r="107" spans="1:18" s="29" customFormat="1" ht="15.75">
      <c r="A107" s="109"/>
      <c r="B107" s="110" t="s">
        <v>198</v>
      </c>
      <c r="C107" s="111" t="s">
        <v>199</v>
      </c>
      <c r="D107" s="112">
        <f>E107</f>
        <v>4000</v>
      </c>
      <c r="E107" s="112">
        <f>I107</f>
        <v>4000</v>
      </c>
      <c r="F107" s="114"/>
      <c r="G107" s="114"/>
      <c r="H107" s="115"/>
      <c r="I107" s="112">
        <v>4000</v>
      </c>
      <c r="J107" s="115"/>
      <c r="K107" s="114"/>
      <c r="L107" s="114"/>
      <c r="M107" s="115"/>
      <c r="N107" s="114"/>
      <c r="O107" s="116"/>
      <c r="P107" s="85"/>
      <c r="Q107" s="130"/>
      <c r="R107" s="84"/>
    </row>
    <row r="108" spans="1:18" s="142" customFormat="1" ht="15.75">
      <c r="A108" s="131"/>
      <c r="B108" s="132" t="s">
        <v>200</v>
      </c>
      <c r="C108" s="133" t="s">
        <v>201</v>
      </c>
      <c r="D108" s="134">
        <f>IF((E108+N108)&gt;0,(E108+N108)," ")</f>
        <v>339000</v>
      </c>
      <c r="E108" s="134">
        <f>IF((F108+I108+J108+K108+M108)&gt;0,(F108+I108+J108+K108+M108)," ")</f>
        <v>339000</v>
      </c>
      <c r="F108" s="134"/>
      <c r="G108" s="135"/>
      <c r="H108" s="136"/>
      <c r="I108" s="135">
        <v>339000</v>
      </c>
      <c r="J108" s="136"/>
      <c r="K108" s="134"/>
      <c r="L108" s="134"/>
      <c r="M108" s="137"/>
      <c r="N108" s="134"/>
      <c r="O108" s="138"/>
      <c r="P108" s="139"/>
      <c r="Q108" s="140"/>
      <c r="R108" s="141"/>
    </row>
    <row r="109" spans="1:18" s="142" customFormat="1" ht="15.75">
      <c r="A109" s="131"/>
      <c r="B109" s="132" t="s">
        <v>202</v>
      </c>
      <c r="C109" s="133" t="s">
        <v>203</v>
      </c>
      <c r="D109" s="134">
        <f>E109</f>
        <v>45000</v>
      </c>
      <c r="E109" s="134">
        <f>I109+H109</f>
        <v>45000</v>
      </c>
      <c r="F109" s="134">
        <f>H109</f>
        <v>15000</v>
      </c>
      <c r="G109" s="135"/>
      <c r="H109" s="136">
        <v>15000</v>
      </c>
      <c r="I109" s="135">
        <v>30000</v>
      </c>
      <c r="J109" s="136"/>
      <c r="K109" s="134"/>
      <c r="L109" s="134"/>
      <c r="M109" s="137"/>
      <c r="N109" s="134"/>
      <c r="O109" s="138"/>
      <c r="P109" s="139"/>
      <c r="Q109" s="140"/>
      <c r="R109" s="141"/>
    </row>
    <row r="110" spans="1:18" s="142" customFormat="1" ht="16.5" thickBot="1">
      <c r="A110" s="131"/>
      <c r="B110" s="132" t="s">
        <v>204</v>
      </c>
      <c r="C110" s="133" t="s">
        <v>73</v>
      </c>
      <c r="D110" s="134">
        <f>IF((E110+N110)&gt;0,(E110+N110)," ")</f>
        <v>40932</v>
      </c>
      <c r="E110" s="134">
        <f>IF((F110+I110+J110+K110+M110)&gt;0,(F110+I110+J110+K110+M110)," ")</f>
        <v>40932</v>
      </c>
      <c r="F110" s="134">
        <f>IF((H110+G110)&gt;0,(H110+G110)," ")</f>
        <v>40932</v>
      </c>
      <c r="G110" s="135">
        <v>720</v>
      </c>
      <c r="H110" s="136">
        <v>40212</v>
      </c>
      <c r="I110" s="135"/>
      <c r="J110" s="136"/>
      <c r="K110" s="134"/>
      <c r="L110" s="134"/>
      <c r="M110" s="137"/>
      <c r="N110" s="134"/>
      <c r="O110" s="138"/>
      <c r="P110" s="139"/>
      <c r="Q110" s="140"/>
      <c r="R110" s="141"/>
    </row>
    <row r="111" spans="1:18" s="29" customFormat="1" ht="20.25" customHeight="1" thickBot="1">
      <c r="A111" s="261">
        <v>926</v>
      </c>
      <c r="B111" s="178"/>
      <c r="C111" s="262" t="s">
        <v>205</v>
      </c>
      <c r="D111" s="180">
        <f>IF((E111)&gt;0,(E111)," ")</f>
        <v>89900</v>
      </c>
      <c r="E111" s="180">
        <f>IF((F111+I111)&gt;0,(F111+I111)," ")</f>
        <v>89900</v>
      </c>
      <c r="F111" s="180">
        <f>IF((G111+H111)&gt;0,(G111+H111)," ")</f>
        <v>70800</v>
      </c>
      <c r="G111" s="180">
        <f>G113</f>
        <v>0</v>
      </c>
      <c r="H111" s="180">
        <f>H113</f>
        <v>70800</v>
      </c>
      <c r="I111" s="180">
        <f>SUM(I112:I113)</f>
        <v>19100</v>
      </c>
      <c r="J111" s="180"/>
      <c r="K111" s="180"/>
      <c r="L111" s="180"/>
      <c r="M111" s="263"/>
      <c r="N111" s="180" t="str">
        <f>N113</f>
        <v xml:space="preserve"> </v>
      </c>
      <c r="O111" s="264" t="str">
        <f>O113</f>
        <v xml:space="preserve"> </v>
      </c>
      <c r="P111" s="184"/>
      <c r="Q111" s="265"/>
      <c r="R111" s="84"/>
    </row>
    <row r="112" spans="1:18" s="29" customFormat="1" ht="15.75">
      <c r="A112" s="109"/>
      <c r="B112" s="110" t="s">
        <v>206</v>
      </c>
      <c r="C112" s="111" t="s">
        <v>207</v>
      </c>
      <c r="D112" s="112">
        <f>E112</f>
        <v>19100</v>
      </c>
      <c r="E112" s="112">
        <f>I112</f>
        <v>19100</v>
      </c>
      <c r="F112" s="114"/>
      <c r="G112" s="114"/>
      <c r="H112" s="115"/>
      <c r="I112" s="112">
        <v>19100</v>
      </c>
      <c r="J112" s="115"/>
      <c r="K112" s="116"/>
      <c r="L112" s="114"/>
      <c r="M112" s="216"/>
      <c r="N112" s="114"/>
      <c r="O112" s="116"/>
      <c r="P112" s="85"/>
      <c r="Q112" s="266"/>
      <c r="R112" s="84"/>
    </row>
    <row r="113" spans="1:18" s="142" customFormat="1" ht="16.5" thickBot="1">
      <c r="A113" s="143"/>
      <c r="B113" s="121" t="s">
        <v>208</v>
      </c>
      <c r="C113" s="122" t="s">
        <v>73</v>
      </c>
      <c r="D113" s="123">
        <f>IF((E113)&gt;0,(E113)," ")</f>
        <v>70800</v>
      </c>
      <c r="E113" s="123">
        <f>IF((F113+I113+J113+K113+M113)&gt;0,(F113+I113+J113+K113+M113)," ")</f>
        <v>70800</v>
      </c>
      <c r="F113" s="123">
        <f>IF((G113+H113)&gt;0,(G113+H113)," ")</f>
        <v>70800</v>
      </c>
      <c r="G113" s="144">
        <v>0</v>
      </c>
      <c r="H113" s="145">
        <v>70800</v>
      </c>
      <c r="I113" s="144"/>
      <c r="J113" s="145"/>
      <c r="K113" s="125"/>
      <c r="L113" s="123"/>
      <c r="M113" s="123"/>
      <c r="N113" s="123" t="s">
        <v>0</v>
      </c>
      <c r="O113" s="125" t="s">
        <v>0</v>
      </c>
      <c r="P113" s="146"/>
      <c r="Q113" s="147"/>
      <c r="R113" s="141"/>
    </row>
    <row r="114" spans="1:18" s="268" customFormat="1" ht="14.25">
      <c r="A114" s="343" t="s">
        <v>209</v>
      </c>
      <c r="B114" s="344"/>
      <c r="C114" s="345"/>
      <c r="D114" s="326">
        <f>IF((E114+N114)&gt;0,(E114+N114),"")</f>
        <v>66362215</v>
      </c>
      <c r="E114" s="326">
        <f>IF((F114+I114+J114+K114+L114+M114)&gt;0,(F114+I114+J114+K114+L114+M114),"")</f>
        <v>62072023</v>
      </c>
      <c r="F114" s="326">
        <f>IF((G114+H114)&gt;0,(G114+H114),"")</f>
        <v>54583361</v>
      </c>
      <c r="G114" s="326">
        <f>G26+G28+G33+G38+G47+G60+G72+G77+G84+G91+G111+G106</f>
        <v>37892650</v>
      </c>
      <c r="H114" s="326">
        <f>H23+H26+H28+H31+H33+H38+H47+H52+H55+H60+H72+H77+H84+H91+H106+H111+H103+H21</f>
        <v>16690711</v>
      </c>
      <c r="I114" s="326">
        <f>I23+I60+I77+I84+I91+I106+I103+I111+I72+I38+I28</f>
        <v>1782193</v>
      </c>
      <c r="J114" s="326">
        <f>J23+J26++J38+J47+J55+J60+J77+J84+J91+J33+J103</f>
        <v>3051963</v>
      </c>
      <c r="K114" s="326">
        <f>K23+K26+K28+K31+K33+K38+K47+K52+K55+K72+K77+K84+K91+K106+K111+K60</f>
        <v>1251690</v>
      </c>
      <c r="L114" s="326">
        <f>L52</f>
        <v>184816</v>
      </c>
      <c r="M114" s="326">
        <f>M23+M26+M28+M31+M33+M38+M47+M52+M55+M60+M72+M77+M84+M91+M106+M111</f>
        <v>1218000</v>
      </c>
      <c r="N114" s="326">
        <f aca="true" t="shared" si="10" ref="N114">O114+Q114</f>
        <v>4290192</v>
      </c>
      <c r="O114" s="324">
        <f>O31+O33+O38+O47+O60+O55+O103+O77+O91+O84+O72+O26</f>
        <v>4280192</v>
      </c>
      <c r="P114" s="319">
        <f aca="true" t="shared" si="11" ref="P114">P84</f>
        <v>88370</v>
      </c>
      <c r="Q114" s="321">
        <f aca="true" t="shared" si="12" ref="Q114">Q38</f>
        <v>10000</v>
      </c>
      <c r="R114" s="267"/>
    </row>
    <row r="115" spans="1:18" s="268" customFormat="1" ht="21" customHeight="1" thickBot="1">
      <c r="A115" s="346"/>
      <c r="B115" s="347"/>
      <c r="C115" s="348"/>
      <c r="D115" s="327"/>
      <c r="E115" s="327"/>
      <c r="F115" s="327"/>
      <c r="G115" s="327"/>
      <c r="H115" s="327"/>
      <c r="I115" s="327"/>
      <c r="J115" s="327"/>
      <c r="K115" s="327"/>
      <c r="L115" s="328"/>
      <c r="M115" s="327"/>
      <c r="N115" s="327"/>
      <c r="O115" s="325"/>
      <c r="P115" s="320"/>
      <c r="Q115" s="322"/>
      <c r="R115" s="269"/>
    </row>
    <row r="116" spans="1:18" s="29" customFormat="1" ht="14.25">
      <c r="A116" s="108"/>
      <c r="B116" s="270"/>
      <c r="C116" s="271"/>
      <c r="D116" s="32"/>
      <c r="E116" s="32"/>
      <c r="F116" s="32"/>
      <c r="G116" s="32"/>
      <c r="H116" s="32"/>
      <c r="I116" s="32"/>
      <c r="J116" s="32"/>
      <c r="K116" s="84"/>
      <c r="L116" s="84"/>
      <c r="M116" s="84"/>
      <c r="N116" s="84"/>
      <c r="O116" s="84"/>
      <c r="P116" s="28"/>
      <c r="Q116" s="28"/>
      <c r="R116" s="28"/>
    </row>
    <row r="117" spans="1:18" s="29" customFormat="1" ht="14.25">
      <c r="A117" s="108"/>
      <c r="B117" s="270"/>
      <c r="C117" s="271"/>
      <c r="D117" s="32"/>
      <c r="E117" s="32"/>
      <c r="F117" s="32"/>
      <c r="G117" s="32"/>
      <c r="H117" s="32"/>
      <c r="I117" s="32"/>
      <c r="J117" s="108"/>
      <c r="K117" s="272"/>
      <c r="L117" s="272"/>
      <c r="M117" s="272"/>
      <c r="N117" s="108"/>
      <c r="O117" s="108"/>
      <c r="P117" s="108"/>
      <c r="Q117" s="108"/>
      <c r="R117" s="108"/>
    </row>
    <row r="118" spans="1:18" s="29" customFormat="1" ht="23.25">
      <c r="A118" s="108"/>
      <c r="B118" s="270"/>
      <c r="C118" s="271"/>
      <c r="D118" s="32"/>
      <c r="E118" s="32"/>
      <c r="F118" s="32"/>
      <c r="G118" s="32"/>
      <c r="H118" s="32"/>
      <c r="I118" s="32"/>
      <c r="J118" s="32"/>
      <c r="K118" s="323"/>
      <c r="L118" s="323"/>
      <c r="M118" s="323"/>
      <c r="N118" s="323"/>
      <c r="O118" s="32"/>
      <c r="P118" s="75"/>
      <c r="Q118" s="75"/>
      <c r="R118" s="75"/>
    </row>
    <row r="119" spans="1:18" s="29" customFormat="1" ht="23.25">
      <c r="A119" s="108"/>
      <c r="B119" s="270"/>
      <c r="C119" s="271"/>
      <c r="D119" s="32"/>
      <c r="E119" s="32"/>
      <c r="F119" s="32"/>
      <c r="G119" s="32"/>
      <c r="H119" s="32"/>
      <c r="I119" s="32"/>
      <c r="J119" s="32"/>
      <c r="K119" s="273"/>
      <c r="L119" s="274"/>
      <c r="M119" s="274"/>
      <c r="N119" s="274"/>
      <c r="O119" s="32"/>
      <c r="P119" s="75"/>
      <c r="Q119" s="75"/>
      <c r="R119" s="75"/>
    </row>
    <row r="120" spans="1:18" s="29" customFormat="1" ht="23.25">
      <c r="A120" s="108"/>
      <c r="B120" s="270"/>
      <c r="C120" s="271"/>
      <c r="D120" s="32"/>
      <c r="E120" s="32"/>
      <c r="F120" s="32"/>
      <c r="G120" s="32"/>
      <c r="H120" s="32"/>
      <c r="I120" s="32"/>
      <c r="J120" s="32"/>
      <c r="K120" s="275"/>
      <c r="L120" s="315" t="s">
        <v>213</v>
      </c>
      <c r="M120" s="315"/>
      <c r="N120" s="315"/>
      <c r="O120" s="32"/>
      <c r="P120" s="75"/>
      <c r="Q120" s="75"/>
      <c r="R120" s="75"/>
    </row>
    <row r="121" spans="1:18" s="29" customFormat="1" ht="23.25">
      <c r="A121" s="108"/>
      <c r="B121" s="270"/>
      <c r="C121" s="271"/>
      <c r="D121" s="32"/>
      <c r="E121" s="32"/>
      <c r="F121" s="32"/>
      <c r="G121" s="32"/>
      <c r="H121" s="32"/>
      <c r="I121" s="32"/>
      <c r="J121" s="32"/>
      <c r="K121" s="273"/>
      <c r="L121" s="315" t="s">
        <v>0</v>
      </c>
      <c r="M121" s="315"/>
      <c r="N121" s="315"/>
      <c r="O121" s="276"/>
      <c r="P121" s="28"/>
      <c r="Q121" s="28"/>
      <c r="R121" s="28"/>
    </row>
    <row r="122" spans="1:18" s="29" customFormat="1" ht="23.25">
      <c r="A122" s="108"/>
      <c r="B122" s="270"/>
      <c r="C122" s="271"/>
      <c r="D122" s="32"/>
      <c r="E122" s="32"/>
      <c r="F122" s="32"/>
      <c r="G122" s="32"/>
      <c r="H122" s="32"/>
      <c r="I122" s="32"/>
      <c r="J122" s="32"/>
      <c r="K122" s="275"/>
      <c r="L122" s="277"/>
      <c r="M122" s="277"/>
      <c r="N122" s="277"/>
      <c r="O122" s="276"/>
      <c r="P122" s="28"/>
      <c r="Q122" s="28"/>
      <c r="R122" s="28"/>
    </row>
    <row r="123" spans="1:18" s="29" customFormat="1" ht="23.25">
      <c r="A123" s="108"/>
      <c r="B123" s="270"/>
      <c r="C123" s="271"/>
      <c r="D123" s="32"/>
      <c r="E123" s="32"/>
      <c r="F123" s="32"/>
      <c r="G123" s="32"/>
      <c r="H123" s="32"/>
      <c r="I123" s="32"/>
      <c r="J123" s="108"/>
      <c r="K123" s="273"/>
      <c r="L123" s="315" t="s">
        <v>210</v>
      </c>
      <c r="M123" s="315"/>
      <c r="N123" s="315"/>
      <c r="O123" s="276"/>
      <c r="P123" s="108"/>
      <c r="Q123" s="108"/>
      <c r="R123" s="108"/>
    </row>
    <row r="124" spans="1:18" s="29" customFormat="1" ht="23.25">
      <c r="A124" s="108"/>
      <c r="B124" s="270"/>
      <c r="C124" s="271"/>
      <c r="D124" s="32"/>
      <c r="E124" s="32"/>
      <c r="F124" s="32"/>
      <c r="G124" s="32"/>
      <c r="H124" s="32"/>
      <c r="I124" s="32"/>
      <c r="J124" s="32"/>
      <c r="K124" s="273" t="s">
        <v>0</v>
      </c>
      <c r="L124" s="315" t="s">
        <v>214</v>
      </c>
      <c r="M124" s="315"/>
      <c r="N124" s="315"/>
      <c r="O124" s="32"/>
      <c r="P124" s="75"/>
      <c r="Q124" s="75"/>
      <c r="R124" s="75"/>
    </row>
    <row r="125" spans="1:18" s="29" customFormat="1" ht="14.25">
      <c r="A125" s="108"/>
      <c r="B125" s="270"/>
      <c r="C125" s="271"/>
      <c r="D125" s="32"/>
      <c r="E125" s="32"/>
      <c r="F125" s="32"/>
      <c r="G125" s="32"/>
      <c r="H125" s="32"/>
      <c r="I125" s="32"/>
      <c r="J125" s="32"/>
      <c r="K125" s="84"/>
      <c r="L125" s="84"/>
      <c r="M125" s="84"/>
      <c r="N125" s="278"/>
      <c r="O125" s="278"/>
      <c r="P125" s="28"/>
      <c r="Q125" s="28"/>
      <c r="R125" s="28"/>
    </row>
    <row r="126" spans="1:18" s="29" customFormat="1" ht="14.25">
      <c r="A126" s="108"/>
      <c r="B126" s="270"/>
      <c r="C126" s="271"/>
      <c r="D126" s="32"/>
      <c r="E126" s="32"/>
      <c r="F126" s="32"/>
      <c r="G126" s="32"/>
      <c r="H126" s="32"/>
      <c r="I126" s="32"/>
      <c r="J126" s="108"/>
      <c r="K126" s="279" t="s">
        <v>0</v>
      </c>
      <c r="L126" s="279"/>
      <c r="M126" s="279"/>
      <c r="N126" s="279"/>
      <c r="O126" s="279"/>
      <c r="P126" s="280"/>
      <c r="Q126" s="280"/>
      <c r="R126" s="280"/>
    </row>
    <row r="127" spans="1:18" s="29" customFormat="1" ht="20.25">
      <c r="A127" s="108"/>
      <c r="B127" s="270"/>
      <c r="C127" s="271"/>
      <c r="D127" s="32"/>
      <c r="E127" s="32"/>
      <c r="F127" s="32"/>
      <c r="G127" s="32"/>
      <c r="H127" s="32"/>
      <c r="I127" s="32"/>
      <c r="J127" s="32"/>
      <c r="K127" s="316" t="s">
        <v>0</v>
      </c>
      <c r="L127" s="316"/>
      <c r="M127" s="316"/>
      <c r="N127" s="316"/>
      <c r="O127" s="84"/>
      <c r="P127" s="28"/>
      <c r="Q127" s="28"/>
      <c r="R127" s="28"/>
    </row>
    <row r="128" spans="1:18" s="29" customFormat="1" ht="14.25">
      <c r="A128" s="108"/>
      <c r="B128" s="270"/>
      <c r="C128" s="271"/>
      <c r="D128" s="32"/>
      <c r="E128" s="32"/>
      <c r="F128" s="32"/>
      <c r="G128" s="32"/>
      <c r="H128" s="32"/>
      <c r="I128" s="32"/>
      <c r="J128" s="32"/>
      <c r="K128" s="84"/>
      <c r="L128" s="84"/>
      <c r="M128" s="84"/>
      <c r="N128" s="84"/>
      <c r="O128" s="84"/>
      <c r="P128" s="28"/>
      <c r="Q128" s="28"/>
      <c r="R128" s="28"/>
    </row>
    <row r="129" spans="1:18" s="29" customFormat="1" ht="14.25">
      <c r="A129" s="108"/>
      <c r="B129" s="270"/>
      <c r="C129" s="271"/>
      <c r="D129" s="32"/>
      <c r="E129" s="32"/>
      <c r="F129" s="32"/>
      <c r="G129" s="32"/>
      <c r="H129" s="32"/>
      <c r="I129" s="32"/>
      <c r="J129" s="108"/>
      <c r="K129" s="272"/>
      <c r="L129" s="272"/>
      <c r="M129" s="272"/>
      <c r="N129" s="108"/>
      <c r="O129" s="108"/>
      <c r="P129" s="108"/>
      <c r="Q129" s="108"/>
      <c r="R129" s="108"/>
    </row>
    <row r="130" spans="1:18" s="29" customFormat="1" ht="14.25">
      <c r="A130" s="108"/>
      <c r="B130" s="270"/>
      <c r="C130" s="271"/>
      <c r="D130" s="32"/>
      <c r="E130" s="32"/>
      <c r="F130" s="32"/>
      <c r="G130" s="32"/>
      <c r="H130" s="32"/>
      <c r="I130" s="32"/>
      <c r="J130" s="32"/>
      <c r="K130" s="84"/>
      <c r="L130" s="84"/>
      <c r="M130" s="84"/>
      <c r="N130" s="32"/>
      <c r="O130" s="32"/>
      <c r="P130" s="75"/>
      <c r="Q130" s="75"/>
      <c r="R130" s="75"/>
    </row>
    <row r="131" spans="1:18" s="29" customFormat="1" ht="14.25">
      <c r="A131" s="108"/>
      <c r="B131" s="270"/>
      <c r="C131" s="271"/>
      <c r="D131" s="32"/>
      <c r="E131" s="32"/>
      <c r="F131" s="32"/>
      <c r="G131" s="32"/>
      <c r="H131" s="32"/>
      <c r="I131" s="32"/>
      <c r="J131" s="32"/>
      <c r="K131" s="84"/>
      <c r="L131" s="84"/>
      <c r="M131" s="84"/>
      <c r="N131" s="84"/>
      <c r="O131" s="84"/>
      <c r="P131" s="28"/>
      <c r="Q131" s="28"/>
      <c r="R131" s="28"/>
    </row>
    <row r="132" spans="1:18" s="29" customFormat="1" ht="14.25">
      <c r="A132" s="108"/>
      <c r="B132" s="270"/>
      <c r="C132" s="271"/>
      <c r="D132" s="32"/>
      <c r="E132" s="32"/>
      <c r="F132" s="32"/>
      <c r="G132" s="32"/>
      <c r="H132" s="32"/>
      <c r="I132" s="32"/>
      <c r="J132" s="108"/>
      <c r="K132" s="272"/>
      <c r="L132" s="272"/>
      <c r="M132" s="272"/>
      <c r="N132" s="108"/>
      <c r="O132" s="108"/>
      <c r="P132" s="108"/>
      <c r="Q132" s="108"/>
      <c r="R132" s="108"/>
    </row>
    <row r="133" spans="1:18" s="29" customFormat="1" ht="14.25">
      <c r="A133" s="108"/>
      <c r="B133" s="270"/>
      <c r="C133" s="271"/>
      <c r="D133" s="32"/>
      <c r="E133" s="32"/>
      <c r="F133" s="32"/>
      <c r="G133" s="32"/>
      <c r="H133" s="32"/>
      <c r="I133" s="32"/>
      <c r="J133" s="32"/>
      <c r="K133" s="84"/>
      <c r="L133" s="84"/>
      <c r="M133" s="84"/>
      <c r="N133" s="32"/>
      <c r="O133" s="32"/>
      <c r="P133" s="75"/>
      <c r="Q133" s="75"/>
      <c r="R133" s="75"/>
    </row>
    <row r="134" spans="1:18" s="29" customFormat="1" ht="14.25">
      <c r="A134" s="108"/>
      <c r="B134" s="270"/>
      <c r="C134" s="271"/>
      <c r="D134" s="32"/>
      <c r="E134" s="32"/>
      <c r="F134" s="32"/>
      <c r="G134" s="32"/>
      <c r="H134" s="32"/>
      <c r="I134" s="32"/>
      <c r="J134" s="32"/>
      <c r="K134" s="84"/>
      <c r="L134" s="84"/>
      <c r="M134" s="84"/>
      <c r="N134" s="84"/>
      <c r="O134" s="84"/>
      <c r="P134" s="28"/>
      <c r="Q134" s="28"/>
      <c r="R134" s="28"/>
    </row>
    <row r="135" spans="1:18" s="29" customFormat="1" ht="14.25">
      <c r="A135" s="108"/>
      <c r="B135" s="270"/>
      <c r="C135" s="271"/>
      <c r="D135" s="32"/>
      <c r="E135" s="32"/>
      <c r="F135" s="32"/>
      <c r="G135" s="32"/>
      <c r="H135" s="32"/>
      <c r="I135" s="32"/>
      <c r="J135" s="108"/>
      <c r="K135" s="272"/>
      <c r="L135" s="272"/>
      <c r="M135" s="272"/>
      <c r="N135" s="272"/>
      <c r="O135" s="272"/>
      <c r="P135" s="272"/>
      <c r="Q135" s="272"/>
      <c r="R135" s="272"/>
    </row>
    <row r="136" spans="1:18" s="29" customFormat="1" ht="14.25">
      <c r="A136" s="108"/>
      <c r="B136" s="270"/>
      <c r="C136" s="271"/>
      <c r="D136" s="32"/>
      <c r="E136" s="32"/>
      <c r="F136" s="32"/>
      <c r="G136" s="32"/>
      <c r="H136" s="32"/>
      <c r="I136" s="32"/>
      <c r="J136" s="32"/>
      <c r="K136" s="84"/>
      <c r="L136" s="84"/>
      <c r="M136" s="84"/>
      <c r="N136" s="84"/>
      <c r="O136" s="84"/>
      <c r="P136" s="28"/>
      <c r="Q136" s="28"/>
      <c r="R136" s="28"/>
    </row>
    <row r="137" spans="1:18" s="29" customFormat="1" ht="14.25">
      <c r="A137" s="108"/>
      <c r="B137" s="270"/>
      <c r="C137" s="271"/>
      <c r="D137" s="32"/>
      <c r="E137" s="32"/>
      <c r="F137" s="32"/>
      <c r="G137" s="32"/>
      <c r="H137" s="32"/>
      <c r="I137" s="32"/>
      <c r="J137" s="32"/>
      <c r="K137" s="84"/>
      <c r="L137" s="84"/>
      <c r="M137" s="84"/>
      <c r="N137" s="84"/>
      <c r="O137" s="84"/>
      <c r="P137" s="28"/>
      <c r="Q137" s="28"/>
      <c r="R137" s="28"/>
    </row>
    <row r="138" spans="1:18" s="29" customFormat="1" ht="14.25">
      <c r="A138" s="108"/>
      <c r="B138" s="270"/>
      <c r="C138" s="271"/>
      <c r="D138" s="32"/>
      <c r="E138" s="32"/>
      <c r="F138" s="32"/>
      <c r="G138" s="32"/>
      <c r="H138" s="32"/>
      <c r="I138" s="32"/>
      <c r="J138" s="108"/>
      <c r="K138" s="272"/>
      <c r="L138" s="272"/>
      <c r="M138" s="272"/>
      <c r="N138" s="108"/>
      <c r="O138" s="108"/>
      <c r="P138" s="108"/>
      <c r="Q138" s="108"/>
      <c r="R138" s="108"/>
    </row>
    <row r="139" spans="1:18" s="29" customFormat="1" ht="14.25">
      <c r="A139" s="108"/>
      <c r="B139" s="270"/>
      <c r="C139" s="271"/>
      <c r="D139" s="32"/>
      <c r="E139" s="32"/>
      <c r="F139" s="32"/>
      <c r="G139" s="32"/>
      <c r="H139" s="32"/>
      <c r="I139" s="32"/>
      <c r="J139" s="32"/>
      <c r="K139" s="84"/>
      <c r="L139" s="84"/>
      <c r="M139" s="84"/>
      <c r="N139" s="32"/>
      <c r="O139" s="32"/>
      <c r="P139" s="75"/>
      <c r="Q139" s="75"/>
      <c r="R139" s="75"/>
    </row>
    <row r="140" spans="1:18" s="29" customFormat="1" ht="14.25">
      <c r="A140" s="108"/>
      <c r="B140" s="270"/>
      <c r="C140" s="271"/>
      <c r="D140" s="32"/>
      <c r="E140" s="32"/>
      <c r="F140" s="32"/>
      <c r="G140" s="32"/>
      <c r="H140" s="32"/>
      <c r="I140" s="32"/>
      <c r="J140" s="32"/>
      <c r="K140" s="84"/>
      <c r="L140" s="84"/>
      <c r="M140" s="84"/>
      <c r="N140" s="84"/>
      <c r="O140" s="84"/>
      <c r="P140" s="28"/>
      <c r="Q140" s="28"/>
      <c r="R140" s="28"/>
    </row>
    <row r="141" spans="1:18" s="29" customFormat="1" ht="14.25">
      <c r="A141" s="281"/>
      <c r="B141" s="270"/>
      <c r="C141" s="278"/>
      <c r="D141" s="278"/>
      <c r="E141" s="278"/>
      <c r="F141" s="278"/>
      <c r="G141" s="278"/>
      <c r="H141" s="278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</row>
    <row r="142" spans="1:18" s="29" customFormat="1" ht="14.25">
      <c r="A142" s="108"/>
      <c r="B142" s="270"/>
      <c r="C142" s="271"/>
      <c r="D142" s="32"/>
      <c r="E142" s="32"/>
      <c r="F142" s="32"/>
      <c r="G142" s="32"/>
      <c r="H142" s="32"/>
      <c r="I142" s="32"/>
      <c r="J142" s="108"/>
      <c r="K142" s="272"/>
      <c r="L142" s="272"/>
      <c r="M142" s="272"/>
      <c r="N142" s="108"/>
      <c r="O142" s="108"/>
      <c r="P142" s="108"/>
      <c r="Q142" s="108"/>
      <c r="R142" s="108"/>
    </row>
    <row r="143" spans="1:18" s="29" customFormat="1" ht="14.25">
      <c r="A143" s="108"/>
      <c r="B143" s="270"/>
      <c r="C143" s="271"/>
      <c r="D143" s="32"/>
      <c r="E143" s="32"/>
      <c r="F143" s="32"/>
      <c r="G143" s="32"/>
      <c r="H143" s="32"/>
      <c r="I143" s="32"/>
      <c r="J143" s="32"/>
      <c r="K143" s="84"/>
      <c r="L143" s="84"/>
      <c r="M143" s="84"/>
      <c r="N143" s="32"/>
      <c r="O143" s="32"/>
      <c r="P143" s="75"/>
      <c r="Q143" s="75"/>
      <c r="R143" s="75"/>
    </row>
    <row r="144" spans="1:18" s="29" customFormat="1" ht="14.25">
      <c r="A144" s="108"/>
      <c r="B144" s="270"/>
      <c r="C144" s="271"/>
      <c r="D144" s="32"/>
      <c r="E144" s="32"/>
      <c r="F144" s="32"/>
      <c r="G144" s="32"/>
      <c r="H144" s="32"/>
      <c r="I144" s="32"/>
      <c r="J144" s="32"/>
      <c r="K144" s="84"/>
      <c r="L144" s="84"/>
      <c r="M144" s="84"/>
      <c r="N144" s="84"/>
      <c r="O144" s="84"/>
      <c r="P144" s="28"/>
      <c r="Q144" s="28"/>
      <c r="R144" s="28"/>
    </row>
    <row r="145" spans="1:18" s="29" customFormat="1" ht="14.25">
      <c r="A145" s="108"/>
      <c r="B145" s="270"/>
      <c r="C145" s="271"/>
      <c r="D145" s="32"/>
      <c r="E145" s="32"/>
      <c r="F145" s="32"/>
      <c r="G145" s="32"/>
      <c r="H145" s="32"/>
      <c r="I145" s="32"/>
      <c r="J145" s="108"/>
      <c r="K145" s="272"/>
      <c r="L145" s="272"/>
      <c r="M145" s="272"/>
      <c r="N145" s="108"/>
      <c r="O145" s="108"/>
      <c r="P145" s="108"/>
      <c r="Q145" s="108"/>
      <c r="R145" s="108"/>
    </row>
    <row r="146" spans="1:18" s="29" customFormat="1" ht="14.25">
      <c r="A146" s="108"/>
      <c r="B146" s="270"/>
      <c r="C146" s="271"/>
      <c r="D146" s="32"/>
      <c r="E146" s="32"/>
      <c r="F146" s="32"/>
      <c r="G146" s="32"/>
      <c r="H146" s="32"/>
      <c r="I146" s="32"/>
      <c r="J146" s="32"/>
      <c r="K146" s="84"/>
      <c r="L146" s="84"/>
      <c r="M146" s="84"/>
      <c r="N146" s="32"/>
      <c r="O146" s="32"/>
      <c r="P146" s="75"/>
      <c r="Q146" s="75"/>
      <c r="R146" s="75"/>
    </row>
    <row r="147" spans="1:18" s="29" customFormat="1" ht="14.25">
      <c r="A147" s="108"/>
      <c r="B147" s="270"/>
      <c r="C147" s="271"/>
      <c r="D147" s="32"/>
      <c r="E147" s="32"/>
      <c r="F147" s="32"/>
      <c r="G147" s="32"/>
      <c r="H147" s="32"/>
      <c r="I147" s="32"/>
      <c r="J147" s="32"/>
      <c r="K147" s="84"/>
      <c r="L147" s="84"/>
      <c r="M147" s="84"/>
      <c r="N147" s="84"/>
      <c r="O147" s="84"/>
      <c r="P147" s="28"/>
      <c r="Q147" s="28"/>
      <c r="R147" s="28"/>
    </row>
    <row r="148" spans="1:18" s="29" customFormat="1" ht="14.25">
      <c r="A148" s="108"/>
      <c r="B148" s="270"/>
      <c r="C148" s="271"/>
      <c r="D148" s="32"/>
      <c r="E148" s="32"/>
      <c r="F148" s="32"/>
      <c r="G148" s="32"/>
      <c r="H148" s="32"/>
      <c r="I148" s="32"/>
      <c r="J148" s="108"/>
      <c r="K148" s="272"/>
      <c r="L148" s="272"/>
      <c r="M148" s="272"/>
      <c r="N148" s="272"/>
      <c r="O148" s="272"/>
      <c r="P148" s="280"/>
      <c r="Q148" s="280"/>
      <c r="R148" s="280"/>
    </row>
    <row r="149" spans="1:18" s="29" customFormat="1" ht="14.25">
      <c r="A149" s="108"/>
      <c r="B149" s="270"/>
      <c r="C149" s="271"/>
      <c r="D149" s="32"/>
      <c r="E149" s="32"/>
      <c r="F149" s="32"/>
      <c r="G149" s="32"/>
      <c r="H149" s="32"/>
      <c r="I149" s="32"/>
      <c r="J149" s="32"/>
      <c r="K149" s="84"/>
      <c r="L149" s="84"/>
      <c r="M149" s="84"/>
      <c r="N149" s="32"/>
      <c r="O149" s="84"/>
      <c r="P149" s="28"/>
      <c r="Q149" s="28"/>
      <c r="R149" s="28"/>
    </row>
    <row r="150" spans="1:18" s="29" customFormat="1" ht="14.25">
      <c r="A150" s="108"/>
      <c r="B150" s="270"/>
      <c r="C150" s="271"/>
      <c r="D150" s="32"/>
      <c r="E150" s="32"/>
      <c r="F150" s="32"/>
      <c r="G150" s="32"/>
      <c r="H150" s="32"/>
      <c r="I150" s="32"/>
      <c r="J150" s="32"/>
      <c r="K150" s="84"/>
      <c r="L150" s="84"/>
      <c r="M150" s="84"/>
      <c r="N150" s="84"/>
      <c r="O150" s="84"/>
      <c r="P150" s="28"/>
      <c r="Q150" s="28"/>
      <c r="R150" s="28"/>
    </row>
    <row r="151" spans="1:18" s="29" customFormat="1" ht="14.25">
      <c r="A151" s="108"/>
      <c r="B151" s="270"/>
      <c r="C151" s="271"/>
      <c r="D151" s="32"/>
      <c r="E151" s="32"/>
      <c r="F151" s="32"/>
      <c r="G151" s="32"/>
      <c r="H151" s="32"/>
      <c r="I151" s="32"/>
      <c r="J151" s="108"/>
      <c r="K151" s="272"/>
      <c r="L151" s="272"/>
      <c r="M151" s="272"/>
      <c r="N151" s="108"/>
      <c r="O151" s="108"/>
      <c r="P151" s="108"/>
      <c r="Q151" s="108"/>
      <c r="R151" s="108"/>
    </row>
    <row r="152" spans="1:18" s="29" customFormat="1" ht="14.25">
      <c r="A152" s="108"/>
      <c r="B152" s="270"/>
      <c r="C152" s="271"/>
      <c r="D152" s="32"/>
      <c r="E152" s="32"/>
      <c r="F152" s="32"/>
      <c r="G152" s="32"/>
      <c r="H152" s="32"/>
      <c r="I152" s="32"/>
      <c r="J152" s="32"/>
      <c r="K152" s="84"/>
      <c r="L152" s="84"/>
      <c r="M152" s="84"/>
      <c r="N152" s="32"/>
      <c r="O152" s="32"/>
      <c r="P152" s="75"/>
      <c r="Q152" s="75"/>
      <c r="R152" s="75"/>
    </row>
    <row r="153" spans="1:18" s="29" customFormat="1" ht="14.25">
      <c r="A153" s="108"/>
      <c r="B153" s="270"/>
      <c r="C153" s="271"/>
      <c r="D153" s="32"/>
      <c r="E153" s="32"/>
      <c r="F153" s="32"/>
      <c r="G153" s="32"/>
      <c r="H153" s="32"/>
      <c r="I153" s="32"/>
      <c r="J153" s="32"/>
      <c r="K153" s="84"/>
      <c r="L153" s="84"/>
      <c r="M153" s="84"/>
      <c r="N153" s="84"/>
      <c r="O153" s="84"/>
      <c r="P153" s="28"/>
      <c r="Q153" s="28"/>
      <c r="R153" s="28"/>
    </row>
    <row r="154" spans="1:18" s="29" customFormat="1" ht="14.25">
      <c r="A154" s="108"/>
      <c r="B154" s="270"/>
      <c r="C154" s="282"/>
      <c r="D154" s="32"/>
      <c r="E154" s="32"/>
      <c r="F154" s="32"/>
      <c r="G154" s="32"/>
      <c r="H154" s="32"/>
      <c r="I154" s="32"/>
      <c r="J154" s="108"/>
      <c r="K154" s="272"/>
      <c r="L154" s="272"/>
      <c r="M154" s="272"/>
      <c r="N154" s="272"/>
      <c r="O154" s="272"/>
      <c r="P154" s="272"/>
      <c r="Q154" s="272"/>
      <c r="R154" s="272"/>
    </row>
    <row r="155" spans="1:18" s="29" customFormat="1" ht="14.25">
      <c r="A155" s="108"/>
      <c r="B155" s="270"/>
      <c r="C155" s="282"/>
      <c r="D155" s="32"/>
      <c r="E155" s="32"/>
      <c r="F155" s="32"/>
      <c r="G155" s="32"/>
      <c r="H155" s="32"/>
      <c r="I155" s="32"/>
      <c r="J155" s="32"/>
      <c r="K155" s="84"/>
      <c r="L155" s="84"/>
      <c r="M155" s="84"/>
      <c r="N155" s="84"/>
      <c r="O155" s="84"/>
      <c r="P155" s="28"/>
      <c r="Q155" s="28"/>
      <c r="R155" s="28"/>
    </row>
    <row r="156" spans="1:18" s="29" customFormat="1" ht="14.25">
      <c r="A156" s="108"/>
      <c r="B156" s="270"/>
      <c r="C156" s="271"/>
      <c r="D156" s="32"/>
      <c r="E156" s="32"/>
      <c r="F156" s="32"/>
      <c r="G156" s="32"/>
      <c r="H156" s="32"/>
      <c r="I156" s="32"/>
      <c r="J156" s="32"/>
      <c r="K156" s="84"/>
      <c r="L156" s="84"/>
      <c r="M156" s="84"/>
      <c r="N156" s="84"/>
      <c r="O156" s="84"/>
      <c r="P156" s="28"/>
      <c r="Q156" s="28"/>
      <c r="R156" s="28"/>
    </row>
    <row r="157" spans="1:18" s="29" customFormat="1" ht="14.25">
      <c r="A157" s="108"/>
      <c r="B157" s="270"/>
      <c r="C157" s="271"/>
      <c r="D157" s="32"/>
      <c r="E157" s="32"/>
      <c r="F157" s="32"/>
      <c r="G157" s="32"/>
      <c r="H157" s="32"/>
      <c r="I157" s="32"/>
      <c r="J157" s="108"/>
      <c r="K157" s="272"/>
      <c r="L157" s="272"/>
      <c r="M157" s="272"/>
      <c r="N157" s="108"/>
      <c r="O157" s="108"/>
      <c r="P157" s="108"/>
      <c r="Q157" s="108"/>
      <c r="R157" s="108"/>
    </row>
    <row r="158" spans="1:18" s="29" customFormat="1" ht="14.25">
      <c r="A158" s="108"/>
      <c r="B158" s="270"/>
      <c r="C158" s="271"/>
      <c r="D158" s="32"/>
      <c r="E158" s="32"/>
      <c r="F158" s="32"/>
      <c r="G158" s="32"/>
      <c r="H158" s="32"/>
      <c r="I158" s="32"/>
      <c r="J158" s="32"/>
      <c r="K158" s="84"/>
      <c r="L158" s="84"/>
      <c r="M158" s="84"/>
      <c r="N158" s="32"/>
      <c r="O158" s="32"/>
      <c r="P158" s="75"/>
      <c r="Q158" s="75"/>
      <c r="R158" s="75"/>
    </row>
    <row r="159" spans="1:18" s="29" customFormat="1" ht="14.25">
      <c r="A159" s="108"/>
      <c r="B159" s="270"/>
      <c r="C159" s="271"/>
      <c r="D159" s="32"/>
      <c r="E159" s="32"/>
      <c r="F159" s="32"/>
      <c r="G159" s="32"/>
      <c r="H159" s="32"/>
      <c r="I159" s="32"/>
      <c r="J159" s="32"/>
      <c r="K159" s="84"/>
      <c r="L159" s="84"/>
      <c r="M159" s="84"/>
      <c r="N159" s="84"/>
      <c r="O159" s="84"/>
      <c r="P159" s="28"/>
      <c r="Q159" s="28"/>
      <c r="R159" s="28"/>
    </row>
    <row r="160" spans="1:18" s="29" customFormat="1" ht="14.25">
      <c r="A160" s="108"/>
      <c r="B160" s="270"/>
      <c r="C160" s="271"/>
      <c r="D160" s="32"/>
      <c r="E160" s="32"/>
      <c r="F160" s="32"/>
      <c r="G160" s="32"/>
      <c r="H160" s="32"/>
      <c r="I160" s="32"/>
      <c r="J160" s="108"/>
      <c r="K160" s="272"/>
      <c r="L160" s="272"/>
      <c r="M160" s="272"/>
      <c r="N160" s="108"/>
      <c r="O160" s="108"/>
      <c r="P160" s="108"/>
      <c r="Q160" s="108"/>
      <c r="R160" s="108"/>
    </row>
    <row r="161" spans="1:18" s="29" customFormat="1" ht="14.25">
      <c r="A161" s="108"/>
      <c r="B161" s="270"/>
      <c r="C161" s="271"/>
      <c r="D161" s="32"/>
      <c r="E161" s="32"/>
      <c r="F161" s="32"/>
      <c r="G161" s="32"/>
      <c r="H161" s="32"/>
      <c r="I161" s="32"/>
      <c r="J161" s="32"/>
      <c r="K161" s="84"/>
      <c r="L161" s="84"/>
      <c r="M161" s="84"/>
      <c r="N161" s="32"/>
      <c r="O161" s="32"/>
      <c r="P161" s="75"/>
      <c r="Q161" s="75"/>
      <c r="R161" s="75"/>
    </row>
    <row r="162" spans="1:18" s="29" customFormat="1" ht="14.25">
      <c r="A162" s="108"/>
      <c r="B162" s="270"/>
      <c r="C162" s="271"/>
      <c r="D162" s="32"/>
      <c r="E162" s="32"/>
      <c r="F162" s="32"/>
      <c r="G162" s="32"/>
      <c r="H162" s="32"/>
      <c r="I162" s="32"/>
      <c r="J162" s="32"/>
      <c r="K162" s="84"/>
      <c r="L162" s="84"/>
      <c r="M162" s="84"/>
      <c r="N162" s="84"/>
      <c r="O162" s="84"/>
      <c r="P162" s="28"/>
      <c r="Q162" s="28"/>
      <c r="R162" s="28"/>
    </row>
    <row r="163" spans="1:18" s="29" customFormat="1" ht="14.25">
      <c r="A163" s="108"/>
      <c r="B163" s="270"/>
      <c r="C163" s="271"/>
      <c r="D163" s="32"/>
      <c r="E163" s="32"/>
      <c r="F163" s="32"/>
      <c r="G163" s="32"/>
      <c r="H163" s="32"/>
      <c r="I163" s="32"/>
      <c r="J163" s="108"/>
      <c r="K163" s="272"/>
      <c r="L163" s="272"/>
      <c r="M163" s="272"/>
      <c r="N163" s="108"/>
      <c r="O163" s="108"/>
      <c r="P163" s="108"/>
      <c r="Q163" s="108"/>
      <c r="R163" s="108"/>
    </row>
    <row r="164" spans="1:18" s="29" customFormat="1" ht="14.25">
      <c r="A164" s="108"/>
      <c r="B164" s="270"/>
      <c r="C164" s="271"/>
      <c r="D164" s="32"/>
      <c r="E164" s="32"/>
      <c r="F164" s="32"/>
      <c r="G164" s="32"/>
      <c r="H164" s="32"/>
      <c r="I164" s="32"/>
      <c r="J164" s="32"/>
      <c r="K164" s="84"/>
      <c r="L164" s="84"/>
      <c r="M164" s="84"/>
      <c r="N164" s="32"/>
      <c r="O164" s="84"/>
      <c r="P164" s="75"/>
      <c r="Q164" s="75"/>
      <c r="R164" s="75"/>
    </row>
    <row r="165" spans="1:18" s="29" customFormat="1" ht="14.25">
      <c r="A165" s="108"/>
      <c r="B165" s="270"/>
      <c r="C165" s="271"/>
      <c r="D165" s="32"/>
      <c r="E165" s="32"/>
      <c r="F165" s="32"/>
      <c r="G165" s="32"/>
      <c r="H165" s="32"/>
      <c r="I165" s="32"/>
      <c r="J165" s="32"/>
      <c r="K165" s="84"/>
      <c r="L165" s="84"/>
      <c r="M165" s="84"/>
      <c r="N165" s="84"/>
      <c r="O165" s="84"/>
      <c r="P165" s="28"/>
      <c r="Q165" s="28"/>
      <c r="R165" s="28"/>
    </row>
    <row r="166" spans="1:18" s="29" customFormat="1" ht="14.25">
      <c r="A166" s="108"/>
      <c r="B166" s="270"/>
      <c r="C166" s="271"/>
      <c r="D166" s="32"/>
      <c r="E166" s="32"/>
      <c r="F166" s="32"/>
      <c r="G166" s="32"/>
      <c r="H166" s="32"/>
      <c r="I166" s="32"/>
      <c r="J166" s="108"/>
      <c r="K166" s="272"/>
      <c r="L166" s="272"/>
      <c r="M166" s="272"/>
      <c r="N166" s="108"/>
      <c r="O166" s="108"/>
      <c r="P166" s="108"/>
      <c r="Q166" s="108"/>
      <c r="R166" s="108"/>
    </row>
    <row r="167" spans="1:18" s="29" customFormat="1" ht="14.25">
      <c r="A167" s="108"/>
      <c r="B167" s="270"/>
      <c r="C167" s="271"/>
      <c r="D167" s="32"/>
      <c r="E167" s="32"/>
      <c r="F167" s="32"/>
      <c r="G167" s="32"/>
      <c r="H167" s="32"/>
      <c r="I167" s="32"/>
      <c r="J167" s="32"/>
      <c r="K167" s="84"/>
      <c r="L167" s="84"/>
      <c r="M167" s="84"/>
      <c r="N167" s="32"/>
      <c r="O167" s="32"/>
      <c r="P167" s="75"/>
      <c r="Q167" s="75"/>
      <c r="R167" s="75"/>
    </row>
    <row r="168" spans="1:18" s="29" customFormat="1" ht="14.25">
      <c r="A168" s="108"/>
      <c r="B168" s="270"/>
      <c r="C168" s="271"/>
      <c r="D168" s="32"/>
      <c r="E168" s="32"/>
      <c r="F168" s="32"/>
      <c r="G168" s="32"/>
      <c r="H168" s="32"/>
      <c r="I168" s="32"/>
      <c r="J168" s="32"/>
      <c r="K168" s="84"/>
      <c r="L168" s="84"/>
      <c r="M168" s="84"/>
      <c r="N168" s="84"/>
      <c r="O168" s="84"/>
      <c r="P168" s="28"/>
      <c r="Q168" s="28"/>
      <c r="R168" s="28"/>
    </row>
    <row r="169" spans="1:18" s="29" customFormat="1" ht="14.25">
      <c r="A169" s="108"/>
      <c r="B169" s="270"/>
      <c r="C169" s="271"/>
      <c r="D169" s="32"/>
      <c r="E169" s="32"/>
      <c r="F169" s="32"/>
      <c r="G169" s="32"/>
      <c r="H169" s="32"/>
      <c r="I169" s="32"/>
      <c r="J169" s="108"/>
      <c r="K169" s="272"/>
      <c r="L169" s="272"/>
      <c r="M169" s="272"/>
      <c r="N169" s="108"/>
      <c r="O169" s="108"/>
      <c r="P169" s="108"/>
      <c r="Q169" s="108"/>
      <c r="R169" s="108"/>
    </row>
    <row r="170" spans="1:18" s="29" customFormat="1" ht="14.25">
      <c r="A170" s="108"/>
      <c r="B170" s="270"/>
      <c r="C170" s="271"/>
      <c r="D170" s="32"/>
      <c r="E170" s="32"/>
      <c r="F170" s="32"/>
      <c r="G170" s="32"/>
      <c r="H170" s="32"/>
      <c r="I170" s="32"/>
      <c r="J170" s="32"/>
      <c r="K170" s="84"/>
      <c r="L170" s="84"/>
      <c r="M170" s="84"/>
      <c r="N170" s="32"/>
      <c r="O170" s="32"/>
      <c r="P170" s="75"/>
      <c r="Q170" s="75"/>
      <c r="R170" s="75"/>
    </row>
    <row r="171" spans="1:18" s="29" customFormat="1" ht="14.25">
      <c r="A171" s="108"/>
      <c r="B171" s="270"/>
      <c r="C171" s="271"/>
      <c r="D171" s="32"/>
      <c r="E171" s="32"/>
      <c r="F171" s="32"/>
      <c r="G171" s="32"/>
      <c r="H171" s="32"/>
      <c r="I171" s="32"/>
      <c r="J171" s="32"/>
      <c r="K171" s="84"/>
      <c r="L171" s="84"/>
      <c r="M171" s="84"/>
      <c r="N171" s="84"/>
      <c r="O171" s="84"/>
      <c r="P171" s="28"/>
      <c r="Q171" s="28"/>
      <c r="R171" s="28"/>
    </row>
    <row r="172" spans="1:18" s="29" customFormat="1" ht="14.25">
      <c r="A172" s="108"/>
      <c r="B172" s="270"/>
      <c r="C172" s="271"/>
      <c r="D172" s="32"/>
      <c r="E172" s="32"/>
      <c r="F172" s="32"/>
      <c r="G172" s="32"/>
      <c r="H172" s="32"/>
      <c r="I172" s="32"/>
      <c r="J172" s="108"/>
      <c r="K172" s="272"/>
      <c r="L172" s="272"/>
      <c r="M172" s="272"/>
      <c r="N172" s="108"/>
      <c r="O172" s="108"/>
      <c r="P172" s="108"/>
      <c r="Q172" s="108"/>
      <c r="R172" s="108"/>
    </row>
    <row r="173" spans="1:18" s="29" customFormat="1" ht="14.25">
      <c r="A173" s="108"/>
      <c r="B173" s="270"/>
      <c r="C173" s="271"/>
      <c r="D173" s="32"/>
      <c r="E173" s="32"/>
      <c r="F173" s="32"/>
      <c r="G173" s="32"/>
      <c r="H173" s="32"/>
      <c r="I173" s="32"/>
      <c r="J173" s="32"/>
      <c r="K173" s="84"/>
      <c r="L173" s="84"/>
      <c r="M173" s="84"/>
      <c r="N173" s="32"/>
      <c r="O173" s="32"/>
      <c r="P173" s="75"/>
      <c r="Q173" s="75"/>
      <c r="R173" s="75"/>
    </row>
    <row r="174" spans="1:18" s="29" customFormat="1" ht="14.25">
      <c r="A174" s="108"/>
      <c r="B174" s="270"/>
      <c r="C174" s="271"/>
      <c r="D174" s="32"/>
      <c r="E174" s="32"/>
      <c r="F174" s="32"/>
      <c r="G174" s="32"/>
      <c r="H174" s="32"/>
      <c r="I174" s="32"/>
      <c r="J174" s="32"/>
      <c r="K174" s="84"/>
      <c r="L174" s="84"/>
      <c r="M174" s="84"/>
      <c r="N174" s="84"/>
      <c r="O174" s="84"/>
      <c r="P174" s="28"/>
      <c r="Q174" s="28"/>
      <c r="R174" s="28"/>
    </row>
    <row r="175" spans="1:18" s="29" customFormat="1" ht="14.25">
      <c r="A175" s="108"/>
      <c r="B175" s="270"/>
      <c r="C175" s="271"/>
      <c r="D175" s="32"/>
      <c r="E175" s="32"/>
      <c r="F175" s="32"/>
      <c r="G175" s="32"/>
      <c r="H175" s="32"/>
      <c r="I175" s="32"/>
      <c r="J175" s="108"/>
      <c r="K175" s="272"/>
      <c r="L175" s="272"/>
      <c r="M175" s="272"/>
      <c r="N175" s="108"/>
      <c r="O175" s="108"/>
      <c r="P175" s="108"/>
      <c r="Q175" s="108"/>
      <c r="R175" s="108"/>
    </row>
    <row r="176" spans="1:18" s="29" customFormat="1" ht="14.25">
      <c r="A176" s="108"/>
      <c r="B176" s="270"/>
      <c r="C176" s="271"/>
      <c r="D176" s="32"/>
      <c r="E176" s="32"/>
      <c r="F176" s="32"/>
      <c r="G176" s="32"/>
      <c r="H176" s="32"/>
      <c r="I176" s="32"/>
      <c r="J176" s="32"/>
      <c r="K176" s="84"/>
      <c r="L176" s="84"/>
      <c r="M176" s="84"/>
      <c r="N176" s="32"/>
      <c r="O176" s="32"/>
      <c r="P176" s="75"/>
      <c r="Q176" s="75"/>
      <c r="R176" s="75"/>
    </row>
    <row r="177" spans="1:18" s="29" customFormat="1" ht="14.25">
      <c r="A177" s="108"/>
      <c r="B177" s="270"/>
      <c r="C177" s="271"/>
      <c r="D177" s="32"/>
      <c r="E177" s="32"/>
      <c r="F177" s="32"/>
      <c r="G177" s="32"/>
      <c r="H177" s="32"/>
      <c r="I177" s="32"/>
      <c r="J177" s="32"/>
      <c r="K177" s="84"/>
      <c r="L177" s="84"/>
      <c r="M177" s="84"/>
      <c r="N177" s="84"/>
      <c r="O177" s="84"/>
      <c r="P177" s="28"/>
      <c r="Q177" s="28"/>
      <c r="R177" s="28"/>
    </row>
    <row r="178" spans="1:18" s="29" customFormat="1" ht="14.25">
      <c r="A178" s="108"/>
      <c r="B178" s="270"/>
      <c r="C178" s="282"/>
      <c r="D178" s="32"/>
      <c r="E178" s="32"/>
      <c r="F178" s="32"/>
      <c r="G178" s="32"/>
      <c r="H178" s="32"/>
      <c r="I178" s="32"/>
      <c r="J178" s="108"/>
      <c r="K178" s="272"/>
      <c r="L178" s="272"/>
      <c r="M178" s="272"/>
      <c r="N178" s="272"/>
      <c r="O178" s="272"/>
      <c r="P178" s="272"/>
      <c r="Q178" s="283"/>
      <c r="R178" s="272"/>
    </row>
    <row r="179" spans="1:18" s="29" customFormat="1" ht="14.25">
      <c r="A179" s="108"/>
      <c r="B179" s="270"/>
      <c r="C179" s="282"/>
      <c r="D179" s="32"/>
      <c r="E179" s="32"/>
      <c r="F179" s="32"/>
      <c r="G179" s="32"/>
      <c r="H179" s="32"/>
      <c r="I179" s="32"/>
      <c r="J179" s="32"/>
      <c r="K179" s="84"/>
      <c r="L179" s="84"/>
      <c r="M179" s="84"/>
      <c r="N179" s="84"/>
      <c r="O179" s="84"/>
      <c r="P179" s="28"/>
      <c r="Q179" s="28"/>
      <c r="R179" s="28"/>
    </row>
    <row r="180" spans="1:18" s="29" customFormat="1" ht="14.25">
      <c r="A180" s="108"/>
      <c r="B180" s="270"/>
      <c r="C180" s="271"/>
      <c r="D180" s="32"/>
      <c r="E180" s="32"/>
      <c r="F180" s="32"/>
      <c r="G180" s="32"/>
      <c r="H180" s="32"/>
      <c r="I180" s="32"/>
      <c r="J180" s="32"/>
      <c r="K180" s="84"/>
      <c r="L180" s="84"/>
      <c r="M180" s="84"/>
      <c r="N180" s="84"/>
      <c r="O180" s="84"/>
      <c r="P180" s="28"/>
      <c r="Q180" s="75"/>
      <c r="R180" s="28"/>
    </row>
    <row r="181" spans="1:18" s="29" customFormat="1" ht="14.25">
      <c r="A181" s="108"/>
      <c r="B181" s="270"/>
      <c r="C181" s="271"/>
      <c r="D181" s="32"/>
      <c r="E181" s="32"/>
      <c r="F181" s="32"/>
      <c r="G181" s="32"/>
      <c r="H181" s="32"/>
      <c r="I181" s="32"/>
      <c r="J181" s="108"/>
      <c r="K181" s="272"/>
      <c r="L181" s="272"/>
      <c r="M181" s="272"/>
      <c r="N181" s="108"/>
      <c r="O181" s="108"/>
      <c r="P181" s="108"/>
      <c r="Q181" s="108"/>
      <c r="R181" s="108"/>
    </row>
    <row r="182" spans="1:18" s="29" customFormat="1" ht="14.25">
      <c r="A182" s="108"/>
      <c r="B182" s="270"/>
      <c r="C182" s="271"/>
      <c r="D182" s="32"/>
      <c r="E182" s="32"/>
      <c r="F182" s="32"/>
      <c r="G182" s="32"/>
      <c r="H182" s="32"/>
      <c r="I182" s="32"/>
      <c r="J182" s="32"/>
      <c r="K182" s="84"/>
      <c r="L182" s="84"/>
      <c r="M182" s="84"/>
      <c r="N182" s="32"/>
      <c r="O182" s="32"/>
      <c r="P182" s="75"/>
      <c r="Q182" s="75"/>
      <c r="R182" s="75"/>
    </row>
    <row r="183" spans="1:18" s="29" customFormat="1" ht="14.25">
      <c r="A183" s="108"/>
      <c r="B183" s="270"/>
      <c r="C183" s="271"/>
      <c r="D183" s="32"/>
      <c r="E183" s="32"/>
      <c r="F183" s="32"/>
      <c r="G183" s="32"/>
      <c r="H183" s="32"/>
      <c r="I183" s="32"/>
      <c r="J183" s="32"/>
      <c r="K183" s="84"/>
      <c r="L183" s="84"/>
      <c r="M183" s="84"/>
      <c r="N183" s="84"/>
      <c r="O183" s="84"/>
      <c r="P183" s="28"/>
      <c r="Q183" s="28"/>
      <c r="R183" s="28"/>
    </row>
    <row r="184" spans="1:18" s="29" customFormat="1" ht="14.25">
      <c r="A184" s="108"/>
      <c r="B184" s="270"/>
      <c r="C184" s="271"/>
      <c r="D184" s="32"/>
      <c r="E184" s="32"/>
      <c r="F184" s="32"/>
      <c r="G184" s="32"/>
      <c r="H184" s="32"/>
      <c r="I184" s="32"/>
      <c r="J184" s="108"/>
      <c r="K184" s="272"/>
      <c r="L184" s="272"/>
      <c r="M184" s="272"/>
      <c r="N184" s="108"/>
      <c r="O184" s="108"/>
      <c r="P184" s="108"/>
      <c r="Q184" s="108"/>
      <c r="R184" s="108"/>
    </row>
    <row r="185" spans="1:18" s="29" customFormat="1" ht="14.25">
      <c r="A185" s="108"/>
      <c r="B185" s="270"/>
      <c r="C185" s="271"/>
      <c r="D185" s="32"/>
      <c r="E185" s="32"/>
      <c r="F185" s="32"/>
      <c r="G185" s="32"/>
      <c r="H185" s="32"/>
      <c r="I185" s="32"/>
      <c r="J185" s="32"/>
      <c r="K185" s="84"/>
      <c r="L185" s="84"/>
      <c r="M185" s="84"/>
      <c r="N185" s="32"/>
      <c r="O185" s="32"/>
      <c r="P185" s="75"/>
      <c r="Q185" s="75"/>
      <c r="R185" s="75"/>
    </row>
    <row r="186" spans="1:18" s="29" customFormat="1" ht="14.25">
      <c r="A186" s="108"/>
      <c r="B186" s="270"/>
      <c r="C186" s="271"/>
      <c r="D186" s="32"/>
      <c r="E186" s="32"/>
      <c r="F186" s="32"/>
      <c r="G186" s="32"/>
      <c r="H186" s="32"/>
      <c r="I186" s="32"/>
      <c r="J186" s="32"/>
      <c r="K186" s="84"/>
      <c r="L186" s="84"/>
      <c r="M186" s="84"/>
      <c r="N186" s="84"/>
      <c r="O186" s="84"/>
      <c r="P186" s="28"/>
      <c r="Q186" s="28"/>
      <c r="R186" s="28"/>
    </row>
    <row r="187" spans="1:18" s="29" customFormat="1" ht="14.25">
      <c r="A187" s="108"/>
      <c r="B187" s="270"/>
      <c r="C187" s="271"/>
      <c r="D187" s="32"/>
      <c r="E187" s="32"/>
      <c r="F187" s="32"/>
      <c r="G187" s="32"/>
      <c r="H187" s="32"/>
      <c r="I187" s="32"/>
      <c r="J187" s="108"/>
      <c r="K187" s="272"/>
      <c r="L187" s="272"/>
      <c r="M187" s="272"/>
      <c r="N187" s="108"/>
      <c r="O187" s="108"/>
      <c r="P187" s="108"/>
      <c r="Q187" s="108"/>
      <c r="R187" s="108"/>
    </row>
    <row r="188" spans="1:18" s="29" customFormat="1" ht="14.25">
      <c r="A188" s="108"/>
      <c r="B188" s="270"/>
      <c r="C188" s="271"/>
      <c r="D188" s="32"/>
      <c r="E188" s="32"/>
      <c r="F188" s="32"/>
      <c r="G188" s="32"/>
      <c r="H188" s="32"/>
      <c r="I188" s="32"/>
      <c r="J188" s="32"/>
      <c r="K188" s="84"/>
      <c r="L188" s="84"/>
      <c r="M188" s="84"/>
      <c r="N188" s="32"/>
      <c r="O188" s="32"/>
      <c r="P188" s="75"/>
      <c r="Q188" s="75"/>
      <c r="R188" s="75"/>
    </row>
    <row r="189" spans="1:18" s="29" customFormat="1" ht="14.25">
      <c r="A189" s="108"/>
      <c r="B189" s="270"/>
      <c r="C189" s="271"/>
      <c r="D189" s="32"/>
      <c r="E189" s="32"/>
      <c r="F189" s="32"/>
      <c r="G189" s="32"/>
      <c r="H189" s="32"/>
      <c r="I189" s="32"/>
      <c r="J189" s="32"/>
      <c r="K189" s="84"/>
      <c r="L189" s="84"/>
      <c r="M189" s="84"/>
      <c r="N189" s="84"/>
      <c r="O189" s="84"/>
      <c r="P189" s="28"/>
      <c r="Q189" s="28"/>
      <c r="R189" s="28"/>
    </row>
    <row r="190" spans="1:18" s="29" customFormat="1" ht="14.25">
      <c r="A190" s="108"/>
      <c r="B190" s="270"/>
      <c r="C190" s="271"/>
      <c r="D190" s="32"/>
      <c r="E190" s="32"/>
      <c r="F190" s="32"/>
      <c r="G190" s="32"/>
      <c r="H190" s="32"/>
      <c r="I190" s="32"/>
      <c r="J190" s="108"/>
      <c r="K190" s="272"/>
      <c r="L190" s="272"/>
      <c r="M190" s="272"/>
      <c r="N190" s="108"/>
      <c r="O190" s="108"/>
      <c r="P190" s="108"/>
      <c r="Q190" s="283"/>
      <c r="R190" s="108"/>
    </row>
    <row r="191" spans="1:18" s="29" customFormat="1" ht="14.25">
      <c r="A191" s="108"/>
      <c r="B191" s="270"/>
      <c r="C191" s="271"/>
      <c r="D191" s="32"/>
      <c r="E191" s="32"/>
      <c r="F191" s="32"/>
      <c r="G191" s="32"/>
      <c r="H191" s="32"/>
      <c r="I191" s="32"/>
      <c r="J191" s="32"/>
      <c r="K191" s="84"/>
      <c r="L191" s="84"/>
      <c r="M191" s="84"/>
      <c r="N191" s="32"/>
      <c r="O191" s="32"/>
      <c r="P191" s="75"/>
      <c r="Q191" s="75"/>
      <c r="R191" s="75"/>
    </row>
    <row r="192" spans="1:18" s="29" customFormat="1" ht="14.25">
      <c r="A192" s="108"/>
      <c r="B192" s="270"/>
      <c r="C192" s="271"/>
      <c r="D192" s="32"/>
      <c r="E192" s="32"/>
      <c r="F192" s="32"/>
      <c r="G192" s="32"/>
      <c r="H192" s="32"/>
      <c r="I192" s="32"/>
      <c r="J192" s="32"/>
      <c r="K192" s="84"/>
      <c r="L192" s="84"/>
      <c r="M192" s="84"/>
      <c r="N192" s="84"/>
      <c r="O192" s="84"/>
      <c r="P192" s="28"/>
      <c r="Q192" s="75"/>
      <c r="R192" s="28"/>
    </row>
    <row r="193" spans="1:18" s="29" customFormat="1" ht="14.25">
      <c r="A193" s="281"/>
      <c r="B193" s="270"/>
      <c r="C193" s="317"/>
      <c r="D193" s="317"/>
      <c r="E193" s="317"/>
      <c r="F193" s="317"/>
      <c r="G193" s="317"/>
      <c r="H193" s="317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</row>
    <row r="194" spans="1:18" s="29" customFormat="1" ht="14.25">
      <c r="A194" s="108"/>
      <c r="B194" s="270"/>
      <c r="C194" s="271"/>
      <c r="D194" s="32"/>
      <c r="E194" s="32"/>
      <c r="F194" s="32"/>
      <c r="G194" s="32"/>
      <c r="H194" s="32"/>
      <c r="I194" s="32"/>
      <c r="J194" s="108"/>
      <c r="K194" s="272"/>
      <c r="L194" s="272"/>
      <c r="M194" s="272"/>
      <c r="N194" s="108"/>
      <c r="O194" s="108"/>
      <c r="P194" s="108"/>
      <c r="Q194" s="108"/>
      <c r="R194" s="108"/>
    </row>
    <row r="195" spans="1:18" s="29" customFormat="1" ht="14.25">
      <c r="A195" s="108"/>
      <c r="B195" s="270"/>
      <c r="C195" s="271"/>
      <c r="D195" s="32"/>
      <c r="E195" s="32"/>
      <c r="F195" s="32"/>
      <c r="G195" s="32"/>
      <c r="H195" s="32"/>
      <c r="I195" s="32"/>
      <c r="J195" s="32"/>
      <c r="K195" s="84"/>
      <c r="L195" s="84"/>
      <c r="M195" s="84"/>
      <c r="N195" s="32"/>
      <c r="O195" s="32"/>
      <c r="P195" s="75"/>
      <c r="Q195" s="75"/>
      <c r="R195" s="75"/>
    </row>
    <row r="196" spans="1:18" s="29" customFormat="1" ht="14.25">
      <c r="A196" s="108"/>
      <c r="B196" s="270"/>
      <c r="C196" s="271"/>
      <c r="D196" s="32"/>
      <c r="E196" s="32"/>
      <c r="F196" s="32"/>
      <c r="G196" s="32"/>
      <c r="H196" s="32"/>
      <c r="I196" s="32"/>
      <c r="J196" s="32"/>
      <c r="K196" s="84"/>
      <c r="L196" s="84"/>
      <c r="M196" s="84"/>
      <c r="N196" s="84"/>
      <c r="O196" s="84"/>
      <c r="P196" s="28"/>
      <c r="Q196" s="28"/>
      <c r="R196" s="28"/>
    </row>
    <row r="197" spans="1:18" s="29" customFormat="1" ht="14.25">
      <c r="A197" s="108"/>
      <c r="B197" s="270"/>
      <c r="C197" s="282"/>
      <c r="D197" s="32"/>
      <c r="E197" s="32"/>
      <c r="F197" s="32"/>
      <c r="G197" s="32"/>
      <c r="H197" s="32"/>
      <c r="I197" s="32"/>
      <c r="J197" s="108"/>
      <c r="K197" s="272"/>
      <c r="L197" s="272"/>
      <c r="M197" s="272"/>
      <c r="N197" s="272"/>
      <c r="O197" s="272"/>
      <c r="P197" s="272"/>
      <c r="Q197" s="272"/>
      <c r="R197" s="272"/>
    </row>
    <row r="198" spans="1:18" s="29" customFormat="1" ht="14.25">
      <c r="A198" s="108"/>
      <c r="B198" s="270"/>
      <c r="C198" s="282"/>
      <c r="D198" s="32"/>
      <c r="E198" s="32"/>
      <c r="F198" s="32"/>
      <c r="G198" s="32"/>
      <c r="H198" s="32"/>
      <c r="I198" s="32"/>
      <c r="J198" s="32"/>
      <c r="K198" s="84"/>
      <c r="L198" s="84"/>
      <c r="M198" s="84"/>
      <c r="N198" s="84"/>
      <c r="O198" s="84"/>
      <c r="P198" s="28"/>
      <c r="Q198" s="28"/>
      <c r="R198" s="28"/>
    </row>
    <row r="199" spans="1:18" s="29" customFormat="1" ht="14.25">
      <c r="A199" s="108"/>
      <c r="B199" s="270"/>
      <c r="C199" s="271"/>
      <c r="D199" s="32"/>
      <c r="E199" s="32"/>
      <c r="F199" s="32"/>
      <c r="G199" s="32"/>
      <c r="H199" s="32"/>
      <c r="I199" s="32"/>
      <c r="J199" s="32"/>
      <c r="K199" s="84"/>
      <c r="L199" s="84"/>
      <c r="M199" s="84"/>
      <c r="N199" s="84"/>
      <c r="O199" s="84"/>
      <c r="P199" s="28"/>
      <c r="Q199" s="28"/>
      <c r="R199" s="28"/>
    </row>
    <row r="200" spans="1:18" s="29" customFormat="1" ht="14.25">
      <c r="A200" s="108"/>
      <c r="B200" s="270"/>
      <c r="C200" s="271"/>
      <c r="D200" s="32"/>
      <c r="E200" s="32"/>
      <c r="F200" s="32"/>
      <c r="G200" s="32"/>
      <c r="H200" s="32"/>
      <c r="I200" s="32"/>
      <c r="J200" s="108"/>
      <c r="K200" s="272"/>
      <c r="L200" s="272"/>
      <c r="M200" s="272"/>
      <c r="N200" s="108"/>
      <c r="O200" s="108"/>
      <c r="P200" s="108"/>
      <c r="Q200" s="108"/>
      <c r="R200" s="108"/>
    </row>
    <row r="201" spans="1:18" s="29" customFormat="1" ht="14.25">
      <c r="A201" s="108"/>
      <c r="B201" s="270"/>
      <c r="C201" s="271"/>
      <c r="D201" s="32"/>
      <c r="E201" s="32"/>
      <c r="F201" s="32"/>
      <c r="G201" s="32"/>
      <c r="H201" s="32"/>
      <c r="I201" s="32"/>
      <c r="J201" s="32"/>
      <c r="K201" s="84"/>
      <c r="L201" s="84"/>
      <c r="M201" s="84"/>
      <c r="N201" s="32"/>
      <c r="O201" s="32"/>
      <c r="P201" s="75"/>
      <c r="Q201" s="75"/>
      <c r="R201" s="75"/>
    </row>
    <row r="202" spans="1:18" s="29" customFormat="1" ht="14.25">
      <c r="A202" s="108"/>
      <c r="B202" s="270"/>
      <c r="C202" s="271"/>
      <c r="D202" s="32"/>
      <c r="E202" s="32"/>
      <c r="F202" s="32"/>
      <c r="G202" s="32"/>
      <c r="H202" s="32"/>
      <c r="I202" s="32"/>
      <c r="J202" s="32"/>
      <c r="K202" s="84"/>
      <c r="L202" s="84"/>
      <c r="M202" s="84"/>
      <c r="N202" s="84"/>
      <c r="O202" s="84"/>
      <c r="P202" s="28"/>
      <c r="Q202" s="28"/>
      <c r="R202" s="28"/>
    </row>
    <row r="203" spans="1:18" s="29" customFormat="1" ht="14.25">
      <c r="A203" s="108"/>
      <c r="B203" s="270"/>
      <c r="C203" s="271"/>
      <c r="D203" s="32"/>
      <c r="E203" s="32"/>
      <c r="F203" s="32"/>
      <c r="G203" s="32"/>
      <c r="H203" s="32"/>
      <c r="I203" s="32"/>
      <c r="J203" s="108"/>
      <c r="K203" s="272"/>
      <c r="L203" s="272"/>
      <c r="M203" s="272"/>
      <c r="N203" s="108"/>
      <c r="O203" s="108"/>
      <c r="P203" s="108"/>
      <c r="Q203" s="108"/>
      <c r="R203" s="108"/>
    </row>
    <row r="204" spans="1:18" s="29" customFormat="1" ht="14.25">
      <c r="A204" s="108"/>
      <c r="B204" s="270"/>
      <c r="C204" s="271"/>
      <c r="D204" s="32"/>
      <c r="E204" s="32"/>
      <c r="F204" s="32"/>
      <c r="G204" s="32"/>
      <c r="H204" s="32"/>
      <c r="I204" s="32"/>
      <c r="J204" s="32"/>
      <c r="K204" s="84"/>
      <c r="L204" s="84"/>
      <c r="M204" s="84"/>
      <c r="N204" s="32"/>
      <c r="O204" s="32"/>
      <c r="P204" s="75"/>
      <c r="Q204" s="75"/>
      <c r="R204" s="75"/>
    </row>
    <row r="205" spans="1:18" s="29" customFormat="1" ht="14.25">
      <c r="A205" s="108"/>
      <c r="B205" s="270"/>
      <c r="C205" s="271"/>
      <c r="D205" s="32"/>
      <c r="E205" s="32"/>
      <c r="F205" s="32"/>
      <c r="G205" s="32"/>
      <c r="H205" s="32"/>
      <c r="I205" s="32"/>
      <c r="J205" s="32"/>
      <c r="K205" s="84"/>
      <c r="L205" s="84"/>
      <c r="M205" s="84"/>
      <c r="N205" s="84"/>
      <c r="O205" s="84"/>
      <c r="P205" s="28"/>
      <c r="Q205" s="28"/>
      <c r="R205" s="28"/>
    </row>
    <row r="206" spans="1:18" s="29" customFormat="1" ht="14.25">
      <c r="A206" s="108"/>
      <c r="B206" s="270"/>
      <c r="C206" s="271"/>
      <c r="D206" s="32"/>
      <c r="E206" s="32"/>
      <c r="F206" s="32"/>
      <c r="G206" s="32"/>
      <c r="H206" s="32"/>
      <c r="I206" s="32"/>
      <c r="J206" s="108"/>
      <c r="K206" s="272"/>
      <c r="L206" s="272"/>
      <c r="M206" s="272"/>
      <c r="N206" s="108"/>
      <c r="O206" s="108"/>
      <c r="P206" s="108"/>
      <c r="Q206" s="108"/>
      <c r="R206" s="108"/>
    </row>
    <row r="207" spans="1:18" s="29" customFormat="1" ht="14.25">
      <c r="A207" s="108"/>
      <c r="B207" s="270"/>
      <c r="C207" s="271"/>
      <c r="D207" s="32"/>
      <c r="E207" s="32"/>
      <c r="F207" s="32"/>
      <c r="G207" s="32"/>
      <c r="H207" s="32"/>
      <c r="I207" s="32"/>
      <c r="J207" s="32"/>
      <c r="K207" s="84"/>
      <c r="L207" s="84"/>
      <c r="M207" s="84"/>
      <c r="N207" s="32"/>
      <c r="O207" s="32"/>
      <c r="P207" s="75"/>
      <c r="Q207" s="75"/>
      <c r="R207" s="75"/>
    </row>
    <row r="208" spans="1:18" s="29" customFormat="1" ht="14.25">
      <c r="A208" s="108"/>
      <c r="B208" s="270"/>
      <c r="C208" s="271"/>
      <c r="D208" s="32"/>
      <c r="E208" s="32"/>
      <c r="F208" s="32"/>
      <c r="G208" s="32"/>
      <c r="H208" s="32"/>
      <c r="I208" s="32"/>
      <c r="J208" s="32"/>
      <c r="K208" s="84"/>
      <c r="L208" s="84"/>
      <c r="M208" s="84"/>
      <c r="N208" s="84"/>
      <c r="O208" s="84"/>
      <c r="P208" s="28"/>
      <c r="Q208" s="28"/>
      <c r="R208" s="28"/>
    </row>
    <row r="209" spans="1:18" s="29" customFormat="1" ht="14.25">
      <c r="A209" s="108"/>
      <c r="B209" s="270"/>
      <c r="C209" s="271"/>
      <c r="D209" s="32"/>
      <c r="E209" s="32"/>
      <c r="F209" s="32"/>
      <c r="G209" s="32"/>
      <c r="H209" s="32"/>
      <c r="I209" s="32"/>
      <c r="J209" s="108"/>
      <c r="K209" s="272"/>
      <c r="L209" s="272"/>
      <c r="M209" s="272"/>
      <c r="N209" s="108"/>
      <c r="O209" s="108"/>
      <c r="P209" s="108"/>
      <c r="Q209" s="108"/>
      <c r="R209" s="108"/>
    </row>
    <row r="210" spans="1:18" s="29" customFormat="1" ht="14.25">
      <c r="A210" s="108"/>
      <c r="B210" s="270"/>
      <c r="C210" s="271"/>
      <c r="D210" s="32"/>
      <c r="E210" s="32"/>
      <c r="F210" s="32"/>
      <c r="G210" s="32"/>
      <c r="H210" s="32"/>
      <c r="I210" s="32"/>
      <c r="J210" s="32"/>
      <c r="K210" s="84"/>
      <c r="L210" s="84"/>
      <c r="M210" s="84"/>
      <c r="N210" s="32"/>
      <c r="O210" s="32"/>
      <c r="P210" s="75"/>
      <c r="Q210" s="75"/>
      <c r="R210" s="75"/>
    </row>
    <row r="211" spans="1:18" s="29" customFormat="1" ht="14.25">
      <c r="A211" s="108"/>
      <c r="B211" s="270"/>
      <c r="C211" s="271"/>
      <c r="D211" s="32"/>
      <c r="E211" s="32"/>
      <c r="F211" s="32"/>
      <c r="G211" s="32"/>
      <c r="H211" s="32"/>
      <c r="I211" s="32"/>
      <c r="J211" s="32"/>
      <c r="K211" s="84"/>
      <c r="L211" s="84"/>
      <c r="M211" s="84"/>
      <c r="N211" s="84"/>
      <c r="O211" s="84"/>
      <c r="P211" s="28"/>
      <c r="Q211" s="28"/>
      <c r="R211" s="28"/>
    </row>
    <row r="212" spans="1:18" s="29" customFormat="1" ht="14.25">
      <c r="A212" s="108"/>
      <c r="B212" s="270"/>
      <c r="C212" s="271"/>
      <c r="D212" s="32"/>
      <c r="E212" s="32"/>
      <c r="F212" s="32"/>
      <c r="G212" s="32"/>
      <c r="H212" s="32"/>
      <c r="I212" s="32"/>
      <c r="J212" s="108"/>
      <c r="K212" s="272"/>
      <c r="L212" s="272"/>
      <c r="M212" s="272"/>
      <c r="N212" s="108"/>
      <c r="O212" s="108"/>
      <c r="P212" s="108"/>
      <c r="Q212" s="108"/>
      <c r="R212" s="108"/>
    </row>
    <row r="213" spans="1:18" s="29" customFormat="1" ht="14.25">
      <c r="A213" s="108"/>
      <c r="B213" s="270"/>
      <c r="C213" s="271"/>
      <c r="D213" s="32"/>
      <c r="E213" s="32"/>
      <c r="F213" s="32"/>
      <c r="G213" s="32"/>
      <c r="H213" s="32"/>
      <c r="I213" s="32"/>
      <c r="J213" s="32"/>
      <c r="K213" s="84"/>
      <c r="L213" s="84"/>
      <c r="M213" s="84"/>
      <c r="N213" s="32"/>
      <c r="O213" s="32"/>
      <c r="P213" s="75"/>
      <c r="Q213" s="75"/>
      <c r="R213" s="75"/>
    </row>
    <row r="214" spans="1:18" s="29" customFormat="1" ht="14.25">
      <c r="A214" s="108"/>
      <c r="B214" s="270"/>
      <c r="C214" s="271"/>
      <c r="D214" s="32"/>
      <c r="E214" s="32"/>
      <c r="F214" s="32"/>
      <c r="G214" s="32"/>
      <c r="H214" s="32"/>
      <c r="I214" s="32"/>
      <c r="J214" s="32"/>
      <c r="K214" s="84"/>
      <c r="L214" s="84"/>
      <c r="M214" s="84"/>
      <c r="N214" s="84"/>
      <c r="O214" s="84"/>
      <c r="P214" s="28"/>
      <c r="Q214" s="28"/>
      <c r="R214" s="28"/>
    </row>
    <row r="215" spans="1:18" s="29" customFormat="1" ht="14.25">
      <c r="A215" s="108"/>
      <c r="B215" s="270"/>
      <c r="C215" s="271"/>
      <c r="D215" s="32"/>
      <c r="E215" s="32"/>
      <c r="F215" s="32"/>
      <c r="G215" s="32"/>
      <c r="H215" s="32"/>
      <c r="I215" s="32"/>
      <c r="J215" s="108"/>
      <c r="K215" s="272"/>
      <c r="L215" s="272"/>
      <c r="M215" s="272"/>
      <c r="N215" s="108"/>
      <c r="O215" s="108"/>
      <c r="P215" s="108"/>
      <c r="Q215" s="108"/>
      <c r="R215" s="108"/>
    </row>
    <row r="216" spans="1:18" s="29" customFormat="1" ht="14.25">
      <c r="A216" s="108"/>
      <c r="B216" s="270"/>
      <c r="C216" s="271"/>
      <c r="D216" s="32"/>
      <c r="E216" s="32"/>
      <c r="F216" s="32"/>
      <c r="G216" s="32"/>
      <c r="H216" s="32"/>
      <c r="I216" s="32"/>
      <c r="J216" s="32"/>
      <c r="K216" s="84"/>
      <c r="L216" s="84"/>
      <c r="M216" s="84"/>
      <c r="N216" s="32"/>
      <c r="O216" s="32"/>
      <c r="P216" s="75"/>
      <c r="Q216" s="75"/>
      <c r="R216" s="75"/>
    </row>
    <row r="217" spans="1:18" s="29" customFormat="1" ht="14.25">
      <c r="A217" s="108"/>
      <c r="B217" s="270"/>
      <c r="C217" s="271"/>
      <c r="D217" s="32"/>
      <c r="E217" s="32"/>
      <c r="F217" s="32"/>
      <c r="G217" s="32"/>
      <c r="H217" s="32"/>
      <c r="I217" s="32"/>
      <c r="J217" s="32"/>
      <c r="K217" s="84"/>
      <c r="L217" s="84"/>
      <c r="M217" s="84"/>
      <c r="N217" s="84"/>
      <c r="O217" s="84"/>
      <c r="P217" s="28"/>
      <c r="Q217" s="28"/>
      <c r="R217" s="28"/>
    </row>
    <row r="218" spans="1:18" s="29" customFormat="1" ht="14.25">
      <c r="A218" s="108"/>
      <c r="B218" s="270"/>
      <c r="C218" s="271"/>
      <c r="D218" s="32"/>
      <c r="E218" s="32"/>
      <c r="F218" s="32"/>
      <c r="G218" s="32"/>
      <c r="H218" s="32"/>
      <c r="I218" s="32"/>
      <c r="J218" s="108"/>
      <c r="K218" s="272"/>
      <c r="L218" s="272"/>
      <c r="M218" s="272"/>
      <c r="N218" s="108"/>
      <c r="O218" s="108"/>
      <c r="P218" s="108"/>
      <c r="Q218" s="108"/>
      <c r="R218" s="108"/>
    </row>
    <row r="219" spans="1:18" s="29" customFormat="1" ht="14.25">
      <c r="A219" s="108"/>
      <c r="B219" s="270"/>
      <c r="C219" s="271"/>
      <c r="D219" s="32"/>
      <c r="E219" s="32"/>
      <c r="F219" s="32"/>
      <c r="G219" s="32"/>
      <c r="H219" s="32"/>
      <c r="I219" s="32"/>
      <c r="J219" s="32"/>
      <c r="K219" s="84"/>
      <c r="L219" s="84"/>
      <c r="M219" s="84"/>
      <c r="N219" s="32"/>
      <c r="O219" s="32"/>
      <c r="P219" s="75"/>
      <c r="Q219" s="75"/>
      <c r="R219" s="75"/>
    </row>
    <row r="220" spans="1:18" s="29" customFormat="1" ht="14.25">
      <c r="A220" s="108"/>
      <c r="B220" s="270"/>
      <c r="C220" s="271"/>
      <c r="D220" s="32"/>
      <c r="E220" s="32"/>
      <c r="F220" s="32"/>
      <c r="G220" s="32"/>
      <c r="H220" s="32"/>
      <c r="I220" s="32"/>
      <c r="J220" s="32"/>
      <c r="K220" s="84"/>
      <c r="L220" s="84"/>
      <c r="M220" s="84"/>
      <c r="N220" s="84"/>
      <c r="O220" s="84"/>
      <c r="P220" s="28"/>
      <c r="Q220" s="28"/>
      <c r="R220" s="28"/>
    </row>
    <row r="221" spans="1:18" s="29" customFormat="1" ht="14.25">
      <c r="A221" s="108"/>
      <c r="B221" s="270"/>
      <c r="C221" s="271"/>
      <c r="D221" s="32"/>
      <c r="E221" s="32"/>
      <c r="F221" s="32"/>
      <c r="G221" s="32"/>
      <c r="H221" s="32"/>
      <c r="I221" s="32"/>
      <c r="J221" s="108"/>
      <c r="K221" s="272"/>
      <c r="L221" s="272"/>
      <c r="M221" s="272"/>
      <c r="N221" s="108"/>
      <c r="O221" s="108"/>
      <c r="P221" s="108"/>
      <c r="Q221" s="108"/>
      <c r="R221" s="108"/>
    </row>
    <row r="222" spans="1:18" s="29" customFormat="1" ht="14.25">
      <c r="A222" s="108"/>
      <c r="B222" s="270"/>
      <c r="C222" s="271"/>
      <c r="D222" s="32"/>
      <c r="E222" s="32"/>
      <c r="F222" s="32"/>
      <c r="G222" s="32"/>
      <c r="H222" s="32"/>
      <c r="I222" s="32"/>
      <c r="J222" s="32"/>
      <c r="K222" s="84"/>
      <c r="L222" s="84"/>
      <c r="M222" s="84"/>
      <c r="N222" s="32"/>
      <c r="O222" s="32"/>
      <c r="P222" s="75"/>
      <c r="Q222" s="75"/>
      <c r="R222" s="75"/>
    </row>
    <row r="223" spans="1:18" s="29" customFormat="1" ht="14.25">
      <c r="A223" s="108"/>
      <c r="B223" s="270"/>
      <c r="C223" s="271"/>
      <c r="D223" s="32"/>
      <c r="E223" s="32"/>
      <c r="F223" s="32"/>
      <c r="G223" s="32"/>
      <c r="H223" s="32"/>
      <c r="I223" s="32"/>
      <c r="J223" s="32"/>
      <c r="K223" s="84"/>
      <c r="L223" s="84"/>
      <c r="M223" s="84"/>
      <c r="N223" s="84"/>
      <c r="O223" s="84"/>
      <c r="P223" s="28"/>
      <c r="Q223" s="28"/>
      <c r="R223" s="28"/>
    </row>
    <row r="224" spans="1:18" s="29" customFormat="1" ht="14.25">
      <c r="A224" s="108"/>
      <c r="B224" s="270"/>
      <c r="C224" s="271"/>
      <c r="D224" s="32"/>
      <c r="E224" s="32"/>
      <c r="F224" s="32"/>
      <c r="G224" s="32"/>
      <c r="H224" s="32"/>
      <c r="I224" s="32"/>
      <c r="J224" s="108"/>
      <c r="K224" s="272"/>
      <c r="L224" s="272"/>
      <c r="M224" s="272"/>
      <c r="N224" s="108"/>
      <c r="O224" s="108"/>
      <c r="P224" s="108"/>
      <c r="Q224" s="108"/>
      <c r="R224" s="108"/>
    </row>
    <row r="225" spans="1:18" s="29" customFormat="1" ht="14.25">
      <c r="A225" s="108"/>
      <c r="B225" s="270"/>
      <c r="C225" s="271"/>
      <c r="D225" s="32"/>
      <c r="E225" s="32"/>
      <c r="F225" s="32"/>
      <c r="G225" s="32"/>
      <c r="H225" s="32"/>
      <c r="I225" s="32"/>
      <c r="J225" s="32"/>
      <c r="K225" s="84"/>
      <c r="L225" s="84"/>
      <c r="M225" s="84"/>
      <c r="N225" s="32"/>
      <c r="O225" s="32"/>
      <c r="P225" s="75"/>
      <c r="Q225" s="75"/>
      <c r="R225" s="75"/>
    </row>
    <row r="226" spans="1:18" s="29" customFormat="1" ht="14.25">
      <c r="A226" s="108"/>
      <c r="B226" s="270"/>
      <c r="C226" s="271"/>
      <c r="D226" s="32"/>
      <c r="E226" s="32"/>
      <c r="F226" s="32"/>
      <c r="G226" s="32"/>
      <c r="H226" s="32"/>
      <c r="I226" s="32"/>
      <c r="J226" s="32"/>
      <c r="K226" s="84"/>
      <c r="L226" s="84"/>
      <c r="M226" s="84"/>
      <c r="N226" s="84"/>
      <c r="O226" s="84"/>
      <c r="P226" s="28"/>
      <c r="Q226" s="28"/>
      <c r="R226" s="28"/>
    </row>
    <row r="227" spans="1:18" s="29" customFormat="1" ht="14.25">
      <c r="A227" s="108"/>
      <c r="B227" s="270"/>
      <c r="C227" s="282"/>
      <c r="D227" s="32"/>
      <c r="E227" s="32"/>
      <c r="F227" s="32"/>
      <c r="G227" s="32"/>
      <c r="H227" s="32"/>
      <c r="I227" s="32"/>
      <c r="J227" s="108"/>
      <c r="K227" s="272"/>
      <c r="L227" s="272"/>
      <c r="M227" s="272"/>
      <c r="N227" s="272"/>
      <c r="O227" s="272"/>
      <c r="P227" s="272"/>
      <c r="Q227" s="272"/>
      <c r="R227" s="272"/>
    </row>
    <row r="228" spans="1:18" s="29" customFormat="1" ht="14.25">
      <c r="A228" s="108"/>
      <c r="B228" s="270"/>
      <c r="C228" s="282"/>
      <c r="D228" s="32"/>
      <c r="E228" s="32"/>
      <c r="F228" s="32"/>
      <c r="G228" s="32"/>
      <c r="H228" s="32"/>
      <c r="I228" s="32"/>
      <c r="J228" s="32"/>
      <c r="K228" s="84"/>
      <c r="L228" s="84"/>
      <c r="M228" s="84"/>
      <c r="N228" s="84"/>
      <c r="O228" s="84"/>
      <c r="P228" s="28"/>
      <c r="Q228" s="28"/>
      <c r="R228" s="28"/>
    </row>
    <row r="229" spans="1:18" s="29" customFormat="1" ht="14.25">
      <c r="A229" s="108"/>
      <c r="B229" s="270"/>
      <c r="C229" s="271"/>
      <c r="D229" s="32"/>
      <c r="E229" s="32"/>
      <c r="F229" s="32"/>
      <c r="G229" s="32"/>
      <c r="H229" s="32"/>
      <c r="I229" s="32"/>
      <c r="J229" s="32"/>
      <c r="K229" s="84"/>
      <c r="L229" s="84"/>
      <c r="M229" s="84"/>
      <c r="N229" s="84"/>
      <c r="O229" s="84"/>
      <c r="P229" s="28"/>
      <c r="Q229" s="28"/>
      <c r="R229" s="28"/>
    </row>
    <row r="230" spans="1:18" s="29" customFormat="1" ht="14.25">
      <c r="A230" s="108"/>
      <c r="B230" s="270"/>
      <c r="C230" s="271"/>
      <c r="D230" s="32"/>
      <c r="E230" s="32"/>
      <c r="F230" s="32"/>
      <c r="G230" s="32"/>
      <c r="H230" s="32"/>
      <c r="I230" s="32"/>
      <c r="J230" s="108"/>
      <c r="K230" s="272"/>
      <c r="L230" s="272"/>
      <c r="M230" s="272"/>
      <c r="N230" s="108"/>
      <c r="O230" s="108"/>
      <c r="P230" s="108"/>
      <c r="Q230" s="108"/>
      <c r="R230" s="108"/>
    </row>
    <row r="231" spans="1:18" s="29" customFormat="1" ht="14.25">
      <c r="A231" s="108"/>
      <c r="B231" s="270"/>
      <c r="C231" s="27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75"/>
      <c r="Q231" s="75"/>
      <c r="R231" s="75"/>
    </row>
    <row r="232" spans="1:18" s="29" customFormat="1" ht="14.25">
      <c r="A232" s="108"/>
      <c r="B232" s="270"/>
      <c r="C232" s="271"/>
      <c r="D232" s="32"/>
      <c r="E232" s="32"/>
      <c r="F232" s="32"/>
      <c r="G232" s="32"/>
      <c r="H232" s="32"/>
      <c r="I232" s="32"/>
      <c r="J232" s="32"/>
      <c r="K232" s="84"/>
      <c r="L232" s="84"/>
      <c r="M232" s="84"/>
      <c r="N232" s="84"/>
      <c r="O232" s="84"/>
      <c r="P232" s="28"/>
      <c r="Q232" s="28"/>
      <c r="R232" s="28"/>
    </row>
    <row r="233" spans="1:18" s="29" customFormat="1" ht="14.25">
      <c r="A233" s="108"/>
      <c r="B233" s="270"/>
      <c r="C233" s="282"/>
      <c r="D233" s="32"/>
      <c r="E233" s="32"/>
      <c r="F233" s="32"/>
      <c r="G233" s="32"/>
      <c r="H233" s="32"/>
      <c r="I233" s="32"/>
      <c r="J233" s="108"/>
      <c r="K233" s="272"/>
      <c r="L233" s="272"/>
      <c r="M233" s="272"/>
      <c r="N233" s="272"/>
      <c r="O233" s="272"/>
      <c r="P233" s="272"/>
      <c r="Q233" s="272"/>
      <c r="R233" s="272"/>
    </row>
    <row r="234" spans="1:18" s="29" customFormat="1" ht="14.25">
      <c r="A234" s="108"/>
      <c r="B234" s="270"/>
      <c r="C234" s="282"/>
      <c r="D234" s="32"/>
      <c r="E234" s="32"/>
      <c r="F234" s="32"/>
      <c r="G234" s="32"/>
      <c r="H234" s="32"/>
      <c r="I234" s="32"/>
      <c r="J234" s="32"/>
      <c r="K234" s="84"/>
      <c r="L234" s="84"/>
      <c r="M234" s="84"/>
      <c r="N234" s="84"/>
      <c r="O234" s="84"/>
      <c r="P234" s="28"/>
      <c r="Q234" s="28"/>
      <c r="R234" s="28"/>
    </row>
    <row r="235" spans="1:18" s="29" customFormat="1" ht="14.25">
      <c r="A235" s="108"/>
      <c r="B235" s="270"/>
      <c r="C235" s="271"/>
      <c r="D235" s="32"/>
      <c r="E235" s="32"/>
      <c r="F235" s="32"/>
      <c r="G235" s="32"/>
      <c r="H235" s="32"/>
      <c r="I235" s="32"/>
      <c r="J235" s="32"/>
      <c r="K235" s="84"/>
      <c r="L235" s="84"/>
      <c r="M235" s="84"/>
      <c r="N235" s="84"/>
      <c r="O235" s="84"/>
      <c r="P235" s="28"/>
      <c r="Q235" s="28"/>
      <c r="R235" s="28"/>
    </row>
    <row r="236" spans="1:18" s="29" customFormat="1" ht="14.25">
      <c r="A236" s="108"/>
      <c r="B236" s="270"/>
      <c r="C236" s="271"/>
      <c r="D236" s="32"/>
      <c r="E236" s="32"/>
      <c r="F236" s="32"/>
      <c r="G236" s="32"/>
      <c r="H236" s="32"/>
      <c r="I236" s="32"/>
      <c r="J236" s="108"/>
      <c r="K236" s="272"/>
      <c r="L236" s="272"/>
      <c r="M236" s="272"/>
      <c r="N236" s="108"/>
      <c r="O236" s="108"/>
      <c r="P236" s="108"/>
      <c r="Q236" s="108"/>
      <c r="R236" s="108"/>
    </row>
    <row r="237" spans="1:18" s="29" customFormat="1" ht="14.25">
      <c r="A237" s="108"/>
      <c r="B237" s="270"/>
      <c r="C237" s="271"/>
      <c r="D237" s="32"/>
      <c r="E237" s="32"/>
      <c r="F237" s="32"/>
      <c r="G237" s="32"/>
      <c r="H237" s="32"/>
      <c r="I237" s="32"/>
      <c r="J237" s="32"/>
      <c r="K237" s="84"/>
      <c r="L237" s="84"/>
      <c r="M237" s="84"/>
      <c r="N237" s="32"/>
      <c r="O237" s="32"/>
      <c r="P237" s="75"/>
      <c r="Q237" s="75"/>
      <c r="R237" s="75"/>
    </row>
    <row r="238" spans="1:18" s="29" customFormat="1" ht="14.25">
      <c r="A238" s="108"/>
      <c r="B238" s="270"/>
      <c r="C238" s="271"/>
      <c r="D238" s="32"/>
      <c r="E238" s="32"/>
      <c r="F238" s="32"/>
      <c r="G238" s="32"/>
      <c r="H238" s="32"/>
      <c r="I238" s="32"/>
      <c r="J238" s="32"/>
      <c r="K238" s="84"/>
      <c r="L238" s="84"/>
      <c r="M238" s="84"/>
      <c r="N238" s="84"/>
      <c r="O238" s="84"/>
      <c r="P238" s="28"/>
      <c r="Q238" s="28"/>
      <c r="R238" s="28"/>
    </row>
    <row r="239" spans="1:18" s="29" customFormat="1" ht="14.25">
      <c r="A239" s="108"/>
      <c r="B239" s="270"/>
      <c r="C239" s="271"/>
      <c r="D239" s="32"/>
      <c r="E239" s="32"/>
      <c r="F239" s="32"/>
      <c r="G239" s="32"/>
      <c r="H239" s="32"/>
      <c r="I239" s="32"/>
      <c r="J239" s="108"/>
      <c r="K239" s="272"/>
      <c r="L239" s="272"/>
      <c r="M239" s="272"/>
      <c r="N239" s="108"/>
      <c r="O239" s="108"/>
      <c r="P239" s="108"/>
      <c r="Q239" s="108"/>
      <c r="R239" s="108"/>
    </row>
    <row r="240" spans="1:18" s="29" customFormat="1" ht="14.25">
      <c r="A240" s="108"/>
      <c r="B240" s="270"/>
      <c r="C240" s="271"/>
      <c r="D240" s="32"/>
      <c r="E240" s="32"/>
      <c r="F240" s="32"/>
      <c r="G240" s="32"/>
      <c r="H240" s="32"/>
      <c r="I240" s="32"/>
      <c r="J240" s="32"/>
      <c r="K240" s="84"/>
      <c r="L240" s="84"/>
      <c r="M240" s="84"/>
      <c r="N240" s="32"/>
      <c r="O240" s="32"/>
      <c r="P240" s="75"/>
      <c r="Q240" s="75"/>
      <c r="R240" s="75"/>
    </row>
    <row r="241" spans="1:18" s="29" customFormat="1" ht="14.25">
      <c r="A241" s="108"/>
      <c r="B241" s="270"/>
      <c r="C241" s="271"/>
      <c r="D241" s="32"/>
      <c r="E241" s="32"/>
      <c r="F241" s="32"/>
      <c r="G241" s="32"/>
      <c r="H241" s="32"/>
      <c r="I241" s="32"/>
      <c r="J241" s="32"/>
      <c r="K241" s="84"/>
      <c r="L241" s="84"/>
      <c r="M241" s="84"/>
      <c r="N241" s="84"/>
      <c r="O241" s="84"/>
      <c r="P241" s="28"/>
      <c r="Q241" s="28"/>
      <c r="R241" s="28"/>
    </row>
    <row r="242" spans="1:18" s="29" customFormat="1" ht="14.25">
      <c r="A242" s="108"/>
      <c r="B242" s="270"/>
      <c r="C242" s="271"/>
      <c r="D242" s="32"/>
      <c r="E242" s="32"/>
      <c r="F242" s="32"/>
      <c r="G242" s="32"/>
      <c r="H242" s="32"/>
      <c r="I242" s="32"/>
      <c r="J242" s="108"/>
      <c r="K242" s="272"/>
      <c r="L242" s="272"/>
      <c r="M242" s="272"/>
      <c r="N242" s="108"/>
      <c r="O242" s="108"/>
      <c r="P242" s="108"/>
      <c r="Q242" s="108"/>
      <c r="R242" s="108"/>
    </row>
    <row r="243" spans="1:18" s="29" customFormat="1" ht="14.25">
      <c r="A243" s="108"/>
      <c r="B243" s="270"/>
      <c r="C243" s="271"/>
      <c r="D243" s="32"/>
      <c r="E243" s="32"/>
      <c r="F243" s="32"/>
      <c r="G243" s="32"/>
      <c r="H243" s="32"/>
      <c r="I243" s="32"/>
      <c r="J243" s="32"/>
      <c r="K243" s="84"/>
      <c r="L243" s="84"/>
      <c r="M243" s="84"/>
      <c r="N243" s="32"/>
      <c r="O243" s="32"/>
      <c r="P243" s="75"/>
      <c r="Q243" s="75"/>
      <c r="R243" s="75"/>
    </row>
    <row r="244" spans="1:18" s="29" customFormat="1" ht="14.25">
      <c r="A244" s="108"/>
      <c r="B244" s="270"/>
      <c r="C244" s="271"/>
      <c r="D244" s="32"/>
      <c r="E244" s="32"/>
      <c r="F244" s="32"/>
      <c r="G244" s="32"/>
      <c r="H244" s="32"/>
      <c r="I244" s="32"/>
      <c r="J244" s="32"/>
      <c r="K244" s="84"/>
      <c r="L244" s="84"/>
      <c r="M244" s="84"/>
      <c r="N244" s="84"/>
      <c r="O244" s="84"/>
      <c r="P244" s="28"/>
      <c r="Q244" s="28"/>
      <c r="R244" s="28"/>
    </row>
    <row r="245" spans="1:18" s="29" customFormat="1" ht="14.25">
      <c r="A245" s="281"/>
      <c r="B245" s="270"/>
      <c r="C245" s="317"/>
      <c r="D245" s="317"/>
      <c r="E245" s="317"/>
      <c r="F245" s="317"/>
      <c r="G245" s="317"/>
      <c r="H245" s="317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</row>
    <row r="246" spans="1:18" s="29" customFormat="1" ht="14.25">
      <c r="A246" s="108"/>
      <c r="B246" s="270"/>
      <c r="C246" s="282"/>
      <c r="D246" s="32"/>
      <c r="E246" s="32"/>
      <c r="F246" s="32"/>
      <c r="G246" s="32"/>
      <c r="H246" s="32"/>
      <c r="I246" s="32"/>
      <c r="J246" s="108"/>
      <c r="K246" s="272"/>
      <c r="L246" s="272"/>
      <c r="M246" s="272"/>
      <c r="N246" s="272"/>
      <c r="O246" s="272"/>
      <c r="P246" s="272"/>
      <c r="Q246" s="272"/>
      <c r="R246" s="272"/>
    </row>
    <row r="247" spans="1:18" s="29" customFormat="1" ht="14.25">
      <c r="A247" s="108"/>
      <c r="B247" s="270"/>
      <c r="C247" s="282"/>
      <c r="D247" s="32"/>
      <c r="E247" s="32"/>
      <c r="F247" s="32"/>
      <c r="G247" s="32"/>
      <c r="H247" s="32"/>
      <c r="I247" s="32"/>
      <c r="J247" s="32"/>
      <c r="K247" s="84"/>
      <c r="L247" s="84"/>
      <c r="M247" s="84"/>
      <c r="N247" s="84"/>
      <c r="O247" s="84"/>
      <c r="P247" s="28"/>
      <c r="Q247" s="28"/>
      <c r="R247" s="28"/>
    </row>
    <row r="248" spans="1:18" s="29" customFormat="1" ht="14.25">
      <c r="A248" s="108"/>
      <c r="B248" s="270"/>
      <c r="C248" s="271"/>
      <c r="D248" s="32"/>
      <c r="E248" s="32"/>
      <c r="F248" s="32"/>
      <c r="G248" s="32"/>
      <c r="H248" s="32"/>
      <c r="I248" s="32"/>
      <c r="J248" s="32"/>
      <c r="K248" s="84"/>
      <c r="L248" s="84"/>
      <c r="M248" s="84"/>
      <c r="N248" s="84"/>
      <c r="O248" s="84"/>
      <c r="P248" s="28"/>
      <c r="Q248" s="28"/>
      <c r="R248" s="28"/>
    </row>
    <row r="249" spans="1:18" s="29" customFormat="1" ht="14.25">
      <c r="A249" s="108"/>
      <c r="B249" s="270"/>
      <c r="C249" s="271"/>
      <c r="D249" s="32"/>
      <c r="E249" s="32"/>
      <c r="F249" s="32"/>
      <c r="G249" s="32"/>
      <c r="H249" s="32"/>
      <c r="I249" s="32"/>
      <c r="J249" s="108"/>
      <c r="K249" s="272"/>
      <c r="L249" s="272"/>
      <c r="M249" s="272"/>
      <c r="N249" s="108"/>
      <c r="O249" s="108"/>
      <c r="P249" s="108"/>
      <c r="Q249" s="108"/>
      <c r="R249" s="108"/>
    </row>
    <row r="250" spans="1:18" s="29" customFormat="1" ht="14.25">
      <c r="A250" s="108"/>
      <c r="B250" s="270"/>
      <c r="C250" s="271"/>
      <c r="D250" s="32"/>
      <c r="E250" s="32"/>
      <c r="F250" s="32"/>
      <c r="G250" s="32"/>
      <c r="H250" s="32"/>
      <c r="I250" s="32"/>
      <c r="J250" s="32"/>
      <c r="K250" s="84"/>
      <c r="L250" s="84"/>
      <c r="M250" s="84"/>
      <c r="N250" s="32"/>
      <c r="O250" s="32"/>
      <c r="P250" s="75"/>
      <c r="Q250" s="75"/>
      <c r="R250" s="75"/>
    </row>
    <row r="251" spans="1:18" s="29" customFormat="1" ht="14.25">
      <c r="A251" s="108"/>
      <c r="B251" s="270"/>
      <c r="C251" s="271"/>
      <c r="D251" s="32"/>
      <c r="E251" s="32"/>
      <c r="F251" s="32"/>
      <c r="G251" s="32"/>
      <c r="H251" s="32"/>
      <c r="I251" s="32"/>
      <c r="J251" s="32"/>
      <c r="K251" s="84"/>
      <c r="L251" s="84"/>
      <c r="M251" s="84"/>
      <c r="N251" s="84"/>
      <c r="O251" s="84"/>
      <c r="P251" s="28"/>
      <c r="Q251" s="28"/>
      <c r="R251" s="28"/>
    </row>
    <row r="252" spans="1:18" s="29" customFormat="1" ht="14.25">
      <c r="A252" s="108"/>
      <c r="B252" s="270"/>
      <c r="C252" s="271"/>
      <c r="D252" s="32"/>
      <c r="E252" s="32"/>
      <c r="F252" s="32"/>
      <c r="G252" s="32"/>
      <c r="H252" s="32"/>
      <c r="I252" s="32"/>
      <c r="J252" s="108"/>
      <c r="K252" s="272"/>
      <c r="L252" s="272"/>
      <c r="M252" s="272"/>
      <c r="N252" s="108"/>
      <c r="O252" s="108"/>
      <c r="P252" s="108"/>
      <c r="Q252" s="108"/>
      <c r="R252" s="108"/>
    </row>
    <row r="253" spans="1:18" s="29" customFormat="1" ht="14.25">
      <c r="A253" s="108"/>
      <c r="B253" s="270"/>
      <c r="C253" s="271"/>
      <c r="D253" s="32"/>
      <c r="E253" s="32"/>
      <c r="F253" s="32"/>
      <c r="G253" s="32"/>
      <c r="H253" s="32"/>
      <c r="I253" s="32"/>
      <c r="J253" s="32"/>
      <c r="K253" s="84"/>
      <c r="L253" s="84"/>
      <c r="M253" s="84"/>
      <c r="N253" s="32"/>
      <c r="O253" s="32"/>
      <c r="P253" s="75"/>
      <c r="Q253" s="75"/>
      <c r="R253" s="75"/>
    </row>
    <row r="254" spans="1:18" s="29" customFormat="1" ht="14.25">
      <c r="A254" s="108"/>
      <c r="B254" s="270"/>
      <c r="C254" s="271"/>
      <c r="D254" s="32"/>
      <c r="E254" s="32"/>
      <c r="F254" s="32"/>
      <c r="G254" s="32"/>
      <c r="H254" s="32"/>
      <c r="I254" s="32"/>
      <c r="J254" s="32"/>
      <c r="K254" s="84"/>
      <c r="L254" s="84"/>
      <c r="M254" s="84"/>
      <c r="N254" s="84"/>
      <c r="O254" s="84"/>
      <c r="P254" s="28"/>
      <c r="Q254" s="28"/>
      <c r="R254" s="28"/>
    </row>
    <row r="255" spans="1:18" s="284" customFormat="1" ht="14.25">
      <c r="A255" s="318"/>
      <c r="B255" s="318"/>
      <c r="C255" s="318"/>
      <c r="D255" s="318"/>
      <c r="E255" s="318"/>
      <c r="F255" s="318"/>
      <c r="G255" s="318"/>
      <c r="H255" s="318"/>
      <c r="I255" s="108"/>
      <c r="J255" s="108"/>
      <c r="K255" s="272"/>
      <c r="L255" s="272"/>
      <c r="M255" s="272"/>
      <c r="N255" s="108"/>
      <c r="O255" s="108"/>
      <c r="P255" s="108"/>
      <c r="Q255" s="108"/>
      <c r="R255" s="108"/>
    </row>
    <row r="256" spans="1:18" s="284" customFormat="1" ht="14.25">
      <c r="A256" s="318"/>
      <c r="B256" s="318"/>
      <c r="C256" s="318"/>
      <c r="D256" s="318"/>
      <c r="E256" s="318"/>
      <c r="F256" s="318"/>
      <c r="G256" s="318"/>
      <c r="H256" s="318"/>
      <c r="I256" s="108"/>
      <c r="J256" s="32"/>
      <c r="K256" s="84"/>
      <c r="L256" s="84"/>
      <c r="M256" s="84"/>
      <c r="N256" s="32"/>
      <c r="O256" s="32"/>
      <c r="P256" s="75"/>
      <c r="Q256" s="75"/>
      <c r="R256" s="75"/>
    </row>
    <row r="257" spans="1:18" s="284" customFormat="1" ht="14.25">
      <c r="A257" s="318"/>
      <c r="B257" s="318"/>
      <c r="C257" s="318"/>
      <c r="D257" s="318"/>
      <c r="E257" s="318"/>
      <c r="F257" s="318"/>
      <c r="G257" s="318"/>
      <c r="H257" s="318"/>
      <c r="I257" s="108"/>
      <c r="J257" s="32"/>
      <c r="K257" s="84"/>
      <c r="L257" s="84"/>
      <c r="M257" s="84"/>
      <c r="N257" s="84"/>
      <c r="O257" s="84"/>
      <c r="P257" s="28"/>
      <c r="Q257" s="28"/>
      <c r="R257" s="28"/>
    </row>
    <row r="258" spans="1:15" s="29" customFormat="1" ht="14.25">
      <c r="A258" s="108"/>
      <c r="B258" s="270"/>
      <c r="C258" s="27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1:15" ht="14.25">
      <c r="A259" s="285"/>
      <c r="C259" s="287"/>
      <c r="D259" s="288"/>
      <c r="E259" s="288"/>
      <c r="F259" s="288"/>
      <c r="G259" s="288"/>
      <c r="H259" s="288"/>
      <c r="I259" s="288"/>
      <c r="J259" s="288"/>
      <c r="K259" s="288"/>
      <c r="L259" s="288"/>
      <c r="M259" s="288"/>
      <c r="N259" s="288"/>
      <c r="O259" s="288"/>
    </row>
    <row r="260" spans="1:15" ht="14.25">
      <c r="A260" s="285"/>
      <c r="C260" s="287"/>
      <c r="D260" s="288"/>
      <c r="E260" s="288"/>
      <c r="F260" s="288"/>
      <c r="G260" s="288"/>
      <c r="H260" s="288"/>
      <c r="I260" s="288"/>
      <c r="J260" s="288"/>
      <c r="K260" s="288"/>
      <c r="L260" s="288"/>
      <c r="M260" s="288"/>
      <c r="N260" s="288"/>
      <c r="O260" s="288"/>
    </row>
    <row r="261" spans="1:15" ht="14.25">
      <c r="A261" s="285"/>
      <c r="C261" s="287"/>
      <c r="D261" s="288"/>
      <c r="E261" s="288"/>
      <c r="F261" s="288"/>
      <c r="G261" s="288"/>
      <c r="H261" s="288"/>
      <c r="I261" s="288"/>
      <c r="J261" s="288"/>
      <c r="K261" s="288"/>
      <c r="L261" s="288"/>
      <c r="M261" s="288"/>
      <c r="N261" s="288"/>
      <c r="O261" s="288"/>
    </row>
    <row r="262" spans="1:15" ht="14.25">
      <c r="A262" s="285"/>
      <c r="C262" s="287"/>
      <c r="D262" s="288"/>
      <c r="E262" s="288"/>
      <c r="F262" s="288"/>
      <c r="G262" s="288"/>
      <c r="H262" s="288"/>
      <c r="I262" s="288"/>
      <c r="J262" s="288"/>
      <c r="K262" s="288"/>
      <c r="L262" s="288"/>
      <c r="M262" s="288"/>
      <c r="N262" s="288"/>
      <c r="O262" s="288"/>
    </row>
    <row r="263" spans="1:15" ht="14.25">
      <c r="A263" s="285"/>
      <c r="C263" s="287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</row>
    <row r="264" spans="1:15" ht="14.25">
      <c r="A264" s="285"/>
      <c r="C264" s="287"/>
      <c r="D264" s="288"/>
      <c r="E264" s="288"/>
      <c r="F264" s="288"/>
      <c r="G264" s="288"/>
      <c r="H264" s="288"/>
      <c r="I264" s="288"/>
      <c r="J264" s="288"/>
      <c r="K264" s="288"/>
      <c r="L264" s="288"/>
      <c r="M264" s="288"/>
      <c r="N264" s="288"/>
      <c r="O264" s="288"/>
    </row>
    <row r="265" spans="1:15" ht="14.25">
      <c r="A265" s="285"/>
      <c r="C265" s="287"/>
      <c r="D265" s="288"/>
      <c r="E265" s="288"/>
      <c r="F265" s="288"/>
      <c r="G265" s="288"/>
      <c r="H265" s="288"/>
      <c r="I265" s="288"/>
      <c r="J265" s="288"/>
      <c r="K265" s="288"/>
      <c r="L265" s="288"/>
      <c r="M265" s="288"/>
      <c r="N265" s="288"/>
      <c r="O265" s="288"/>
    </row>
    <row r="266" spans="1:15" ht="14.25">
      <c r="A266" s="285"/>
      <c r="C266" s="287"/>
      <c r="D266" s="288"/>
      <c r="E266" s="288"/>
      <c r="F266" s="288"/>
      <c r="G266" s="288"/>
      <c r="H266" s="288"/>
      <c r="I266" s="288"/>
      <c r="J266" s="288"/>
      <c r="K266" s="288"/>
      <c r="L266" s="288"/>
      <c r="M266" s="288"/>
      <c r="N266" s="288"/>
      <c r="O266" s="288"/>
    </row>
    <row r="267" spans="1:15" ht="14.25">
      <c r="A267" s="285"/>
      <c r="C267" s="287"/>
      <c r="D267" s="288"/>
      <c r="E267" s="288"/>
      <c r="F267" s="288"/>
      <c r="G267" s="288"/>
      <c r="H267" s="288"/>
      <c r="I267" s="288"/>
      <c r="J267" s="288"/>
      <c r="K267" s="288"/>
      <c r="L267" s="288"/>
      <c r="M267" s="288"/>
      <c r="N267" s="288"/>
      <c r="O267" s="288"/>
    </row>
    <row r="268" spans="1:15" ht="14.25">
      <c r="A268" s="285"/>
      <c r="C268" s="287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  <c r="N268" s="288"/>
      <c r="O268" s="288"/>
    </row>
    <row r="269" spans="1:15" ht="14.25">
      <c r="A269" s="285"/>
      <c r="C269" s="287"/>
      <c r="D269" s="288"/>
      <c r="E269" s="288"/>
      <c r="F269" s="288"/>
      <c r="G269" s="288"/>
      <c r="H269" s="288"/>
      <c r="I269" s="288"/>
      <c r="J269" s="288"/>
      <c r="K269" s="288"/>
      <c r="L269" s="288"/>
      <c r="M269" s="288"/>
      <c r="N269" s="288"/>
      <c r="O269" s="288"/>
    </row>
    <row r="270" spans="1:15" ht="14.25">
      <c r="A270" s="285"/>
      <c r="C270" s="287"/>
      <c r="D270" s="288"/>
      <c r="E270" s="288"/>
      <c r="F270" s="288"/>
      <c r="G270" s="288"/>
      <c r="H270" s="288"/>
      <c r="I270" s="288"/>
      <c r="J270" s="288"/>
      <c r="K270" s="288"/>
      <c r="L270" s="288"/>
      <c r="M270" s="288"/>
      <c r="N270" s="288"/>
      <c r="O270" s="288"/>
    </row>
    <row r="271" spans="1:15" ht="14.25">
      <c r="A271" s="285"/>
      <c r="C271" s="287"/>
      <c r="D271" s="288"/>
      <c r="E271" s="288"/>
      <c r="F271" s="288"/>
      <c r="G271" s="288"/>
      <c r="H271" s="288"/>
      <c r="I271" s="288"/>
      <c r="J271" s="288"/>
      <c r="K271" s="288"/>
      <c r="L271" s="288"/>
      <c r="M271" s="288"/>
      <c r="N271" s="288"/>
      <c r="O271" s="288"/>
    </row>
    <row r="272" spans="1:15" ht="14.25">
      <c r="A272" s="285"/>
      <c r="C272" s="287"/>
      <c r="D272" s="288"/>
      <c r="E272" s="288"/>
      <c r="F272" s="288"/>
      <c r="G272" s="288"/>
      <c r="H272" s="288"/>
      <c r="I272" s="288"/>
      <c r="J272" s="288"/>
      <c r="K272" s="288"/>
      <c r="L272" s="288"/>
      <c r="M272" s="288"/>
      <c r="N272" s="288"/>
      <c r="O272" s="288"/>
    </row>
    <row r="273" spans="1:15" ht="14.25">
      <c r="A273" s="285"/>
      <c r="C273" s="287"/>
      <c r="D273" s="288"/>
      <c r="E273" s="288"/>
      <c r="F273" s="288"/>
      <c r="G273" s="288"/>
      <c r="H273" s="288"/>
      <c r="I273" s="288"/>
      <c r="J273" s="288"/>
      <c r="K273" s="288"/>
      <c r="L273" s="288"/>
      <c r="M273" s="288"/>
      <c r="N273" s="288"/>
      <c r="O273" s="288"/>
    </row>
    <row r="274" spans="1:15" ht="14.25">
      <c r="A274" s="285"/>
      <c r="C274" s="287"/>
      <c r="D274" s="288"/>
      <c r="E274" s="288"/>
      <c r="F274" s="288"/>
      <c r="G274" s="288"/>
      <c r="H274" s="288"/>
      <c r="I274" s="288"/>
      <c r="J274" s="288"/>
      <c r="K274" s="288"/>
      <c r="L274" s="288"/>
      <c r="M274" s="288"/>
      <c r="N274" s="288"/>
      <c r="O274" s="288"/>
    </row>
    <row r="275" spans="1:15" ht="14.25">
      <c r="A275" s="285"/>
      <c r="C275" s="287"/>
      <c r="D275" s="288"/>
      <c r="E275" s="288"/>
      <c r="F275" s="288"/>
      <c r="G275" s="288"/>
      <c r="H275" s="288"/>
      <c r="I275" s="288"/>
      <c r="J275" s="288"/>
      <c r="K275" s="288"/>
      <c r="L275" s="288"/>
      <c r="M275" s="288"/>
      <c r="N275" s="288"/>
      <c r="O275" s="288"/>
    </row>
    <row r="276" spans="1:15" ht="14.25">
      <c r="A276" s="285"/>
      <c r="C276" s="287"/>
      <c r="D276" s="288"/>
      <c r="E276" s="288"/>
      <c r="F276" s="288"/>
      <c r="G276" s="288"/>
      <c r="H276" s="288"/>
      <c r="I276" s="288"/>
      <c r="J276" s="288"/>
      <c r="K276" s="288"/>
      <c r="L276" s="288"/>
      <c r="M276" s="288"/>
      <c r="N276" s="288"/>
      <c r="O276" s="288"/>
    </row>
    <row r="277" spans="1:15" ht="14.25">
      <c r="A277" s="285"/>
      <c r="C277" s="287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  <c r="O277" s="288"/>
    </row>
    <row r="278" spans="1:15" ht="14.25">
      <c r="A278" s="285"/>
      <c r="C278" s="287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  <c r="N278" s="288"/>
      <c r="O278" s="288"/>
    </row>
    <row r="279" spans="1:15" ht="14.25">
      <c r="A279" s="285"/>
      <c r="C279" s="287"/>
      <c r="D279" s="288"/>
      <c r="E279" s="288"/>
      <c r="F279" s="288"/>
      <c r="G279" s="288"/>
      <c r="H279" s="288"/>
      <c r="I279" s="288"/>
      <c r="J279" s="288"/>
      <c r="K279" s="288"/>
      <c r="L279" s="288"/>
      <c r="M279" s="288"/>
      <c r="N279" s="288"/>
      <c r="O279" s="288"/>
    </row>
    <row r="280" spans="1:15" ht="14.25">
      <c r="A280" s="285"/>
      <c r="C280" s="287"/>
      <c r="D280" s="288"/>
      <c r="E280" s="288"/>
      <c r="F280" s="288"/>
      <c r="G280" s="288"/>
      <c r="H280" s="288"/>
      <c r="I280" s="288"/>
      <c r="J280" s="288"/>
      <c r="K280" s="288"/>
      <c r="L280" s="288"/>
      <c r="M280" s="288"/>
      <c r="N280" s="288"/>
      <c r="O280" s="288"/>
    </row>
    <row r="281" spans="1:15" ht="14.25">
      <c r="A281" s="285"/>
      <c r="C281" s="287"/>
      <c r="D281" s="288"/>
      <c r="E281" s="288"/>
      <c r="F281" s="288"/>
      <c r="G281" s="288"/>
      <c r="H281" s="288"/>
      <c r="I281" s="288"/>
      <c r="J281" s="288"/>
      <c r="K281" s="288"/>
      <c r="L281" s="288"/>
      <c r="M281" s="288"/>
      <c r="N281" s="288"/>
      <c r="O281" s="288"/>
    </row>
    <row r="282" spans="1:15" ht="14.25">
      <c r="A282" s="285"/>
      <c r="C282" s="287"/>
      <c r="D282" s="288"/>
      <c r="E282" s="288"/>
      <c r="F282" s="288"/>
      <c r="G282" s="288"/>
      <c r="H282" s="288"/>
      <c r="I282" s="288"/>
      <c r="J282" s="288"/>
      <c r="K282" s="288"/>
      <c r="L282" s="288"/>
      <c r="M282" s="288"/>
      <c r="N282" s="288"/>
      <c r="O282" s="288"/>
    </row>
    <row r="283" spans="1:15" ht="14.25">
      <c r="A283" s="285"/>
      <c r="C283" s="287"/>
      <c r="D283" s="288"/>
      <c r="E283" s="288"/>
      <c r="F283" s="288"/>
      <c r="G283" s="288"/>
      <c r="H283" s="288"/>
      <c r="I283" s="288"/>
      <c r="J283" s="288"/>
      <c r="K283" s="288"/>
      <c r="L283" s="288"/>
      <c r="M283" s="288"/>
      <c r="N283" s="288"/>
      <c r="O283" s="288"/>
    </row>
    <row r="284" spans="1:15" ht="14.25">
      <c r="A284" s="285"/>
      <c r="C284" s="287"/>
      <c r="D284" s="288"/>
      <c r="E284" s="288"/>
      <c r="F284" s="288"/>
      <c r="G284" s="288"/>
      <c r="H284" s="288"/>
      <c r="I284" s="288"/>
      <c r="J284" s="288"/>
      <c r="K284" s="288"/>
      <c r="L284" s="288"/>
      <c r="M284" s="288"/>
      <c r="N284" s="288"/>
      <c r="O284" s="288"/>
    </row>
    <row r="285" spans="1:15" ht="14.25">
      <c r="A285" s="285"/>
      <c r="C285" s="287"/>
      <c r="D285" s="288"/>
      <c r="E285" s="288"/>
      <c r="F285" s="288"/>
      <c r="G285" s="288"/>
      <c r="H285" s="288"/>
      <c r="I285" s="288"/>
      <c r="J285" s="288"/>
      <c r="K285" s="288"/>
      <c r="L285" s="288"/>
      <c r="M285" s="288"/>
      <c r="N285" s="288"/>
      <c r="O285" s="288"/>
    </row>
    <row r="286" spans="1:15" ht="14.25">
      <c r="A286" s="285"/>
      <c r="C286" s="287"/>
      <c r="D286" s="288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</row>
    <row r="287" spans="1:15" ht="14.25">
      <c r="A287" s="285"/>
      <c r="C287" s="287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</row>
    <row r="288" spans="1:15" ht="14.25">
      <c r="A288" s="285"/>
      <c r="C288" s="287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</row>
    <row r="289" spans="1:15" ht="14.25">
      <c r="A289" s="285"/>
      <c r="C289" s="287"/>
      <c r="D289" s="288"/>
      <c r="E289" s="288"/>
      <c r="F289" s="288"/>
      <c r="G289" s="288"/>
      <c r="H289" s="288"/>
      <c r="I289" s="288"/>
      <c r="J289" s="288"/>
      <c r="K289" s="288"/>
      <c r="L289" s="288"/>
      <c r="M289" s="288"/>
      <c r="N289" s="288"/>
      <c r="O289" s="288"/>
    </row>
    <row r="290" spans="1:15" ht="14.25">
      <c r="A290" s="285"/>
      <c r="C290" s="287"/>
      <c r="D290" s="288"/>
      <c r="E290" s="288"/>
      <c r="F290" s="288"/>
      <c r="G290" s="288"/>
      <c r="H290" s="288"/>
      <c r="I290" s="288"/>
      <c r="J290" s="288"/>
      <c r="K290" s="288"/>
      <c r="L290" s="288"/>
      <c r="M290" s="288"/>
      <c r="N290" s="288"/>
      <c r="O290" s="288"/>
    </row>
    <row r="291" spans="1:15" ht="14.25">
      <c r="A291" s="285"/>
      <c r="C291" s="287"/>
      <c r="D291" s="288"/>
      <c r="E291" s="288"/>
      <c r="F291" s="288"/>
      <c r="G291" s="288"/>
      <c r="H291" s="288"/>
      <c r="I291" s="288"/>
      <c r="J291" s="288"/>
      <c r="K291" s="288"/>
      <c r="L291" s="288"/>
      <c r="M291" s="288"/>
      <c r="N291" s="288"/>
      <c r="O291" s="288"/>
    </row>
    <row r="292" spans="1:15" ht="14.25">
      <c r="A292" s="285"/>
      <c r="C292" s="287"/>
      <c r="D292" s="288"/>
      <c r="E292" s="288"/>
      <c r="F292" s="288"/>
      <c r="G292" s="288"/>
      <c r="H292" s="288"/>
      <c r="I292" s="288"/>
      <c r="J292" s="288"/>
      <c r="K292" s="288"/>
      <c r="L292" s="288"/>
      <c r="M292" s="288"/>
      <c r="N292" s="288"/>
      <c r="O292" s="288"/>
    </row>
    <row r="293" spans="1:15" ht="14.25">
      <c r="A293" s="285"/>
      <c r="C293" s="287"/>
      <c r="D293" s="288"/>
      <c r="E293" s="288"/>
      <c r="F293" s="288"/>
      <c r="G293" s="288"/>
      <c r="H293" s="288"/>
      <c r="I293" s="288"/>
      <c r="J293" s="288"/>
      <c r="K293" s="288"/>
      <c r="L293" s="288"/>
      <c r="M293" s="288"/>
      <c r="N293" s="288"/>
      <c r="O293" s="288"/>
    </row>
    <row r="294" spans="1:15" ht="14.25">
      <c r="A294" s="285"/>
      <c r="C294" s="287"/>
      <c r="D294" s="288"/>
      <c r="E294" s="288"/>
      <c r="F294" s="288"/>
      <c r="G294" s="288"/>
      <c r="H294" s="288"/>
      <c r="I294" s="288"/>
      <c r="J294" s="288"/>
      <c r="K294" s="288"/>
      <c r="L294" s="288"/>
      <c r="M294" s="288"/>
      <c r="N294" s="288"/>
      <c r="O294" s="288"/>
    </row>
    <row r="295" spans="1:15" ht="14.25">
      <c r="A295" s="285"/>
      <c r="C295" s="287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</row>
    <row r="296" spans="1:15" ht="14.25">
      <c r="A296" s="285"/>
      <c r="C296" s="287"/>
      <c r="D296" s="288"/>
      <c r="E296" s="288"/>
      <c r="F296" s="288"/>
      <c r="G296" s="288"/>
      <c r="H296" s="288"/>
      <c r="I296" s="288"/>
      <c r="J296" s="288"/>
      <c r="K296" s="288"/>
      <c r="L296" s="288"/>
      <c r="M296" s="288"/>
      <c r="N296" s="288"/>
      <c r="O296" s="288"/>
    </row>
    <row r="297" spans="1:15" ht="14.25">
      <c r="A297" s="285"/>
      <c r="C297" s="287"/>
      <c r="D297" s="288"/>
      <c r="E297" s="288"/>
      <c r="F297" s="288"/>
      <c r="G297" s="288"/>
      <c r="H297" s="288"/>
      <c r="I297" s="288"/>
      <c r="J297" s="288"/>
      <c r="K297" s="288"/>
      <c r="L297" s="288"/>
      <c r="M297" s="288"/>
      <c r="N297" s="288"/>
      <c r="O297" s="288"/>
    </row>
    <row r="298" spans="1:15" ht="14.25">
      <c r="A298" s="285"/>
      <c r="C298" s="287"/>
      <c r="D298" s="288"/>
      <c r="E298" s="288"/>
      <c r="F298" s="288"/>
      <c r="G298" s="288"/>
      <c r="H298" s="288"/>
      <c r="I298" s="288"/>
      <c r="J298" s="288"/>
      <c r="K298" s="288"/>
      <c r="L298" s="288"/>
      <c r="M298" s="288"/>
      <c r="N298" s="288"/>
      <c r="O298" s="288"/>
    </row>
    <row r="299" spans="1:15" ht="14.25">
      <c r="A299" s="285"/>
      <c r="C299" s="287"/>
      <c r="D299" s="288"/>
      <c r="E299" s="288"/>
      <c r="F299" s="288"/>
      <c r="G299" s="288"/>
      <c r="H299" s="288"/>
      <c r="I299" s="288"/>
      <c r="J299" s="288"/>
      <c r="K299" s="288"/>
      <c r="L299" s="288"/>
      <c r="M299" s="288"/>
      <c r="N299" s="288"/>
      <c r="O299" s="288"/>
    </row>
    <row r="300" spans="1:15" ht="14.25">
      <c r="A300" s="285"/>
      <c r="C300" s="287"/>
      <c r="D300" s="288"/>
      <c r="E300" s="288"/>
      <c r="F300" s="288"/>
      <c r="G300" s="288"/>
      <c r="H300" s="288"/>
      <c r="I300" s="288"/>
      <c r="J300" s="288"/>
      <c r="K300" s="288"/>
      <c r="L300" s="288"/>
      <c r="M300" s="288"/>
      <c r="N300" s="288"/>
      <c r="O300" s="288"/>
    </row>
    <row r="301" spans="1:15" ht="14.25">
      <c r="A301" s="285"/>
      <c r="C301" s="287"/>
      <c r="D301" s="288"/>
      <c r="E301" s="288"/>
      <c r="F301" s="288"/>
      <c r="G301" s="288"/>
      <c r="H301" s="288"/>
      <c r="I301" s="288"/>
      <c r="J301" s="288"/>
      <c r="K301" s="288"/>
      <c r="L301" s="288"/>
      <c r="M301" s="288"/>
      <c r="N301" s="288"/>
      <c r="O301" s="288"/>
    </row>
    <row r="302" spans="1:15" ht="14.25">
      <c r="A302" s="285"/>
      <c r="C302" s="287"/>
      <c r="D302" s="288"/>
      <c r="E302" s="288"/>
      <c r="F302" s="288"/>
      <c r="G302" s="288"/>
      <c r="H302" s="288"/>
      <c r="I302" s="288"/>
      <c r="J302" s="288"/>
      <c r="K302" s="288"/>
      <c r="L302" s="288"/>
      <c r="M302" s="288"/>
      <c r="N302" s="288"/>
      <c r="O302" s="288"/>
    </row>
    <row r="303" spans="1:15" ht="14.25">
      <c r="A303" s="285"/>
      <c r="C303" s="287"/>
      <c r="D303" s="288"/>
      <c r="E303" s="288"/>
      <c r="F303" s="288"/>
      <c r="G303" s="288"/>
      <c r="H303" s="288"/>
      <c r="I303" s="288"/>
      <c r="J303" s="288"/>
      <c r="K303" s="288"/>
      <c r="L303" s="288"/>
      <c r="M303" s="288"/>
      <c r="N303" s="288"/>
      <c r="O303" s="288"/>
    </row>
    <row r="304" spans="1:15" ht="14.25">
      <c r="A304" s="285"/>
      <c r="C304" s="287"/>
      <c r="D304" s="288"/>
      <c r="E304" s="288"/>
      <c r="F304" s="288"/>
      <c r="G304" s="288"/>
      <c r="H304" s="288"/>
      <c r="I304" s="288"/>
      <c r="J304" s="288"/>
      <c r="K304" s="288"/>
      <c r="L304" s="288"/>
      <c r="M304" s="288"/>
      <c r="N304" s="288"/>
      <c r="O304" s="288"/>
    </row>
    <row r="305" spans="1:15" ht="14.25">
      <c r="A305" s="285"/>
      <c r="C305" s="287"/>
      <c r="D305" s="288"/>
      <c r="E305" s="288"/>
      <c r="F305" s="288"/>
      <c r="G305" s="288"/>
      <c r="H305" s="288"/>
      <c r="I305" s="288"/>
      <c r="J305" s="288"/>
      <c r="K305" s="288"/>
      <c r="L305" s="288"/>
      <c r="M305" s="288"/>
      <c r="N305" s="288"/>
      <c r="O305" s="288"/>
    </row>
    <row r="306" spans="1:15" ht="14.25">
      <c r="A306" s="285"/>
      <c r="C306" s="287"/>
      <c r="D306" s="288"/>
      <c r="E306" s="288"/>
      <c r="F306" s="288"/>
      <c r="G306" s="288"/>
      <c r="H306" s="288"/>
      <c r="I306" s="288"/>
      <c r="J306" s="288"/>
      <c r="K306" s="288"/>
      <c r="L306" s="288"/>
      <c r="M306" s="288"/>
      <c r="N306" s="288"/>
      <c r="O306" s="288"/>
    </row>
    <row r="307" spans="1:15" ht="14.25">
      <c r="A307" s="285"/>
      <c r="C307" s="287"/>
      <c r="D307" s="288"/>
      <c r="E307" s="288"/>
      <c r="F307" s="288"/>
      <c r="G307" s="288"/>
      <c r="H307" s="288"/>
      <c r="I307" s="288"/>
      <c r="J307" s="288"/>
      <c r="K307" s="288"/>
      <c r="L307" s="288"/>
      <c r="M307" s="288"/>
      <c r="N307" s="288"/>
      <c r="O307" s="288"/>
    </row>
    <row r="308" spans="1:15" ht="14.25">
      <c r="A308" s="285"/>
      <c r="C308" s="287"/>
      <c r="D308" s="288"/>
      <c r="E308" s="288"/>
      <c r="F308" s="288"/>
      <c r="G308" s="288"/>
      <c r="H308" s="288"/>
      <c r="I308" s="288"/>
      <c r="J308" s="288"/>
      <c r="K308" s="288"/>
      <c r="L308" s="288"/>
      <c r="M308" s="288"/>
      <c r="N308" s="288"/>
      <c r="O308" s="288"/>
    </row>
    <row r="309" spans="1:15" ht="14.25">
      <c r="A309" s="285"/>
      <c r="C309" s="287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288"/>
    </row>
    <row r="310" spans="1:15" ht="14.25">
      <c r="A310" s="285"/>
      <c r="C310" s="287"/>
      <c r="D310" s="288"/>
      <c r="E310" s="288"/>
      <c r="F310" s="288"/>
      <c r="G310" s="288"/>
      <c r="H310" s="288"/>
      <c r="I310" s="288"/>
      <c r="J310" s="288"/>
      <c r="K310" s="288"/>
      <c r="L310" s="288"/>
      <c r="M310" s="288"/>
      <c r="N310" s="288"/>
      <c r="O310" s="288"/>
    </row>
    <row r="311" spans="1:15" ht="14.25">
      <c r="A311" s="285"/>
      <c r="C311" s="287"/>
      <c r="D311" s="288"/>
      <c r="E311" s="288"/>
      <c r="F311" s="288"/>
      <c r="G311" s="288"/>
      <c r="H311" s="288"/>
      <c r="I311" s="288"/>
      <c r="J311" s="288"/>
      <c r="K311" s="288"/>
      <c r="L311" s="288"/>
      <c r="M311" s="288"/>
      <c r="N311" s="288"/>
      <c r="O311" s="288"/>
    </row>
    <row r="312" spans="1:15" ht="14.25">
      <c r="A312" s="285"/>
      <c r="C312" s="287"/>
      <c r="D312" s="288"/>
      <c r="E312" s="288"/>
      <c r="F312" s="288"/>
      <c r="G312" s="288"/>
      <c r="H312" s="288"/>
      <c r="I312" s="288"/>
      <c r="J312" s="288"/>
      <c r="K312" s="288"/>
      <c r="L312" s="288"/>
      <c r="M312" s="288"/>
      <c r="N312" s="288"/>
      <c r="O312" s="288"/>
    </row>
    <row r="313" spans="1:15" ht="14.25">
      <c r="A313" s="285"/>
      <c r="C313" s="287"/>
      <c r="D313" s="288"/>
      <c r="E313" s="288"/>
      <c r="F313" s="288"/>
      <c r="G313" s="288"/>
      <c r="H313" s="288"/>
      <c r="I313" s="288"/>
      <c r="J313" s="288"/>
      <c r="K313" s="288"/>
      <c r="L313" s="288"/>
      <c r="M313" s="288"/>
      <c r="N313" s="288"/>
      <c r="O313" s="288"/>
    </row>
    <row r="314" spans="1:15" ht="14.25">
      <c r="A314" s="285"/>
      <c r="C314" s="287"/>
      <c r="D314" s="288"/>
      <c r="E314" s="288"/>
      <c r="F314" s="288"/>
      <c r="G314" s="288"/>
      <c r="H314" s="288"/>
      <c r="I314" s="288"/>
      <c r="J314" s="288"/>
      <c r="K314" s="288"/>
      <c r="L314" s="288"/>
      <c r="M314" s="288"/>
      <c r="N314" s="288"/>
      <c r="O314" s="288"/>
    </row>
    <row r="315" spans="1:15" ht="14.25">
      <c r="A315" s="285"/>
      <c r="C315" s="287"/>
      <c r="D315" s="288"/>
      <c r="E315" s="288"/>
      <c r="F315" s="288"/>
      <c r="G315" s="288"/>
      <c r="H315" s="288"/>
      <c r="I315" s="288"/>
      <c r="J315" s="288"/>
      <c r="K315" s="288"/>
      <c r="L315" s="288"/>
      <c r="M315" s="288"/>
      <c r="N315" s="288"/>
      <c r="O315" s="288"/>
    </row>
    <row r="316" spans="1:15" ht="14.25">
      <c r="A316" s="285"/>
      <c r="C316" s="287"/>
      <c r="D316" s="288"/>
      <c r="E316" s="288"/>
      <c r="F316" s="288"/>
      <c r="G316" s="288"/>
      <c r="H316" s="288"/>
      <c r="I316" s="288"/>
      <c r="J316" s="288"/>
      <c r="K316" s="288"/>
      <c r="L316" s="288"/>
      <c r="M316" s="288"/>
      <c r="N316" s="288"/>
      <c r="O316" s="288"/>
    </row>
    <row r="317" spans="1:15" ht="14.25">
      <c r="A317" s="285"/>
      <c r="C317" s="287"/>
      <c r="D317" s="288"/>
      <c r="E317" s="288"/>
      <c r="F317" s="288"/>
      <c r="G317" s="288"/>
      <c r="H317" s="288"/>
      <c r="I317" s="288"/>
      <c r="J317" s="288"/>
      <c r="K317" s="288"/>
      <c r="L317" s="288"/>
      <c r="M317" s="288"/>
      <c r="N317" s="288"/>
      <c r="O317" s="288"/>
    </row>
    <row r="318" spans="1:15" ht="14.25">
      <c r="A318" s="285"/>
      <c r="C318" s="287"/>
      <c r="D318" s="288"/>
      <c r="E318" s="288"/>
      <c r="F318" s="288"/>
      <c r="G318" s="288"/>
      <c r="H318" s="288"/>
      <c r="I318" s="288"/>
      <c r="J318" s="288"/>
      <c r="K318" s="288"/>
      <c r="L318" s="288"/>
      <c r="M318" s="288"/>
      <c r="N318" s="288"/>
      <c r="O318" s="288"/>
    </row>
    <row r="319" spans="1:15" ht="14.25">
      <c r="A319" s="285"/>
      <c r="C319" s="287"/>
      <c r="D319" s="288"/>
      <c r="E319" s="288"/>
      <c r="F319" s="288"/>
      <c r="G319" s="288"/>
      <c r="H319" s="288"/>
      <c r="I319" s="288"/>
      <c r="J319" s="288"/>
      <c r="K319" s="288"/>
      <c r="L319" s="288"/>
      <c r="M319" s="288"/>
      <c r="N319" s="288"/>
      <c r="O319" s="288"/>
    </row>
    <row r="320" spans="1:15" ht="14.25">
      <c r="A320" s="285"/>
      <c r="C320" s="287"/>
      <c r="D320" s="288"/>
      <c r="E320" s="288"/>
      <c r="F320" s="288"/>
      <c r="G320" s="288"/>
      <c r="H320" s="288"/>
      <c r="I320" s="288"/>
      <c r="J320" s="288"/>
      <c r="K320" s="288"/>
      <c r="L320" s="288"/>
      <c r="M320" s="288"/>
      <c r="N320" s="288"/>
      <c r="O320" s="288"/>
    </row>
    <row r="321" spans="1:15" ht="14.25">
      <c r="A321" s="285"/>
      <c r="C321" s="287"/>
      <c r="D321" s="288"/>
      <c r="E321" s="288"/>
      <c r="F321" s="288"/>
      <c r="G321" s="288"/>
      <c r="H321" s="288"/>
      <c r="I321" s="288"/>
      <c r="J321" s="288"/>
      <c r="K321" s="288"/>
      <c r="L321" s="288"/>
      <c r="M321" s="288"/>
      <c r="N321" s="288"/>
      <c r="O321" s="288"/>
    </row>
    <row r="322" spans="1:15" ht="14.25">
      <c r="A322" s="285"/>
      <c r="C322" s="287"/>
      <c r="D322" s="288"/>
      <c r="E322" s="288"/>
      <c r="F322" s="288"/>
      <c r="G322" s="288"/>
      <c r="H322" s="288"/>
      <c r="I322" s="288"/>
      <c r="J322" s="288"/>
      <c r="K322" s="288"/>
      <c r="L322" s="288"/>
      <c r="M322" s="288"/>
      <c r="N322" s="288"/>
      <c r="O322" s="288"/>
    </row>
    <row r="323" spans="1:15" ht="14.25">
      <c r="A323" s="285"/>
      <c r="C323" s="287"/>
      <c r="D323" s="288"/>
      <c r="E323" s="288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</row>
    <row r="324" spans="1:15" ht="14.25">
      <c r="A324" s="285"/>
      <c r="C324" s="287"/>
      <c r="D324" s="288"/>
      <c r="E324" s="288"/>
      <c r="F324" s="288"/>
      <c r="G324" s="288"/>
      <c r="H324" s="288"/>
      <c r="I324" s="288"/>
      <c r="J324" s="288"/>
      <c r="K324" s="288"/>
      <c r="L324" s="288"/>
      <c r="M324" s="288"/>
      <c r="N324" s="288"/>
      <c r="O324" s="288"/>
    </row>
    <row r="325" spans="1:15" ht="14.25">
      <c r="A325" s="285"/>
      <c r="C325" s="287"/>
      <c r="D325" s="288"/>
      <c r="E325" s="288"/>
      <c r="F325" s="288"/>
      <c r="G325" s="288"/>
      <c r="H325" s="288"/>
      <c r="I325" s="288"/>
      <c r="J325" s="288"/>
      <c r="K325" s="288"/>
      <c r="L325" s="288"/>
      <c r="M325" s="288"/>
      <c r="N325" s="288"/>
      <c r="O325" s="288"/>
    </row>
    <row r="326" spans="1:15" ht="14.25">
      <c r="A326" s="285"/>
      <c r="C326" s="287"/>
      <c r="D326" s="288"/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</row>
    <row r="327" spans="1:15" ht="14.25">
      <c r="A327" s="285"/>
      <c r="C327" s="287"/>
      <c r="D327" s="288"/>
      <c r="E327" s="288"/>
      <c r="F327" s="288"/>
      <c r="G327" s="288"/>
      <c r="H327" s="288"/>
      <c r="I327" s="288"/>
      <c r="J327" s="288"/>
      <c r="K327" s="288"/>
      <c r="L327" s="288"/>
      <c r="M327" s="288"/>
      <c r="N327" s="288"/>
      <c r="O327" s="288"/>
    </row>
    <row r="328" spans="1:15" ht="14.25">
      <c r="A328" s="285"/>
      <c r="C328" s="287"/>
      <c r="D328" s="288"/>
      <c r="E328" s="288"/>
      <c r="F328" s="288"/>
      <c r="G328" s="288"/>
      <c r="H328" s="288"/>
      <c r="I328" s="288"/>
      <c r="J328" s="288"/>
      <c r="K328" s="288"/>
      <c r="L328" s="288"/>
      <c r="M328" s="288"/>
      <c r="N328" s="288"/>
      <c r="O328" s="288"/>
    </row>
    <row r="329" spans="1:15" ht="14.25">
      <c r="A329" s="285"/>
      <c r="C329" s="287"/>
      <c r="D329" s="288"/>
      <c r="E329" s="288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</row>
    <row r="330" spans="1:15" ht="14.25">
      <c r="A330" s="285"/>
      <c r="C330" s="287"/>
      <c r="D330" s="288"/>
      <c r="E330" s="288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</row>
    <row r="331" spans="1:15" ht="14.25">
      <c r="A331" s="285"/>
      <c r="C331" s="287"/>
      <c r="D331" s="288"/>
      <c r="E331" s="288"/>
      <c r="F331" s="288"/>
      <c r="G331" s="288"/>
      <c r="H331" s="288"/>
      <c r="I331" s="288"/>
      <c r="J331" s="288"/>
      <c r="K331" s="288"/>
      <c r="L331" s="288"/>
      <c r="M331" s="288"/>
      <c r="N331" s="288"/>
      <c r="O331" s="288"/>
    </row>
    <row r="332" spans="1:15" ht="14.25">
      <c r="A332" s="285"/>
      <c r="C332" s="287"/>
      <c r="D332" s="288"/>
      <c r="E332" s="288"/>
      <c r="F332" s="288"/>
      <c r="G332" s="288"/>
      <c r="H332" s="288"/>
      <c r="I332" s="288"/>
      <c r="J332" s="288"/>
      <c r="K332" s="288"/>
      <c r="L332" s="288"/>
      <c r="M332" s="288"/>
      <c r="N332" s="288"/>
      <c r="O332" s="288"/>
    </row>
    <row r="333" spans="1:15" ht="14.25">
      <c r="A333" s="285"/>
      <c r="C333" s="287"/>
      <c r="D333" s="288"/>
      <c r="E333" s="288"/>
      <c r="F333" s="288"/>
      <c r="G333" s="288"/>
      <c r="H333" s="288"/>
      <c r="I333" s="288"/>
      <c r="J333" s="288"/>
      <c r="K333" s="288"/>
      <c r="L333" s="288"/>
      <c r="M333" s="288"/>
      <c r="N333" s="288"/>
      <c r="O333" s="288"/>
    </row>
    <row r="334" spans="1:15" ht="14.25">
      <c r="A334" s="285"/>
      <c r="C334" s="287"/>
      <c r="D334" s="288"/>
      <c r="E334" s="288"/>
      <c r="F334" s="288"/>
      <c r="G334" s="288"/>
      <c r="H334" s="288"/>
      <c r="I334" s="288"/>
      <c r="J334" s="288"/>
      <c r="K334" s="288"/>
      <c r="L334" s="288"/>
      <c r="M334" s="288"/>
      <c r="N334" s="288"/>
      <c r="O334" s="288"/>
    </row>
    <row r="335" spans="1:15" ht="14.25">
      <c r="A335" s="285"/>
      <c r="C335" s="287"/>
      <c r="D335" s="288"/>
      <c r="E335" s="288"/>
      <c r="F335" s="288"/>
      <c r="G335" s="288"/>
      <c r="H335" s="288"/>
      <c r="I335" s="288"/>
      <c r="J335" s="288"/>
      <c r="K335" s="288"/>
      <c r="L335" s="288"/>
      <c r="M335" s="288"/>
      <c r="N335" s="288"/>
      <c r="O335" s="288"/>
    </row>
    <row r="336" spans="1:15" ht="14.25">
      <c r="A336" s="285"/>
      <c r="C336" s="287"/>
      <c r="D336" s="288"/>
      <c r="E336" s="288"/>
      <c r="F336" s="288"/>
      <c r="G336" s="288"/>
      <c r="H336" s="288"/>
      <c r="I336" s="288"/>
      <c r="J336" s="288"/>
      <c r="K336" s="288"/>
      <c r="L336" s="288"/>
      <c r="M336" s="288"/>
      <c r="N336" s="288"/>
      <c r="O336" s="288"/>
    </row>
    <row r="337" spans="1:15" ht="14.25">
      <c r="A337" s="285"/>
      <c r="C337" s="287"/>
      <c r="D337" s="288"/>
      <c r="E337" s="288"/>
      <c r="F337" s="288"/>
      <c r="G337" s="288"/>
      <c r="H337" s="288"/>
      <c r="I337" s="288"/>
      <c r="J337" s="288"/>
      <c r="K337" s="288"/>
      <c r="L337" s="288"/>
      <c r="M337" s="288"/>
      <c r="N337" s="288"/>
      <c r="O337" s="288"/>
    </row>
    <row r="338" spans="1:15" ht="14.25">
      <c r="A338" s="285"/>
      <c r="C338" s="287"/>
      <c r="D338" s="288"/>
      <c r="E338" s="288"/>
      <c r="F338" s="288"/>
      <c r="G338" s="288"/>
      <c r="H338" s="288"/>
      <c r="I338" s="288"/>
      <c r="J338" s="288"/>
      <c r="K338" s="288"/>
      <c r="L338" s="288"/>
      <c r="M338" s="288"/>
      <c r="N338" s="288"/>
      <c r="O338" s="288"/>
    </row>
    <row r="339" spans="1:15" ht="14.25">
      <c r="A339" s="285"/>
      <c r="C339" s="287"/>
      <c r="D339" s="288"/>
      <c r="E339" s="288"/>
      <c r="F339" s="288"/>
      <c r="G339" s="288"/>
      <c r="H339" s="288"/>
      <c r="I339" s="288"/>
      <c r="J339" s="288"/>
      <c r="K339" s="288"/>
      <c r="L339" s="288"/>
      <c r="M339" s="288"/>
      <c r="N339" s="288"/>
      <c r="O339" s="288"/>
    </row>
    <row r="340" spans="1:15" ht="14.25">
      <c r="A340" s="285"/>
      <c r="C340" s="287"/>
      <c r="D340" s="288"/>
      <c r="E340" s="288"/>
      <c r="F340" s="288"/>
      <c r="G340" s="288"/>
      <c r="H340" s="288"/>
      <c r="I340" s="288"/>
      <c r="J340" s="288"/>
      <c r="K340" s="288"/>
      <c r="L340" s="288"/>
      <c r="M340" s="288"/>
      <c r="N340" s="288"/>
      <c r="O340" s="288"/>
    </row>
    <row r="341" spans="1:15" ht="14.25">
      <c r="A341" s="285"/>
      <c r="C341" s="287"/>
      <c r="D341" s="288"/>
      <c r="E341" s="288"/>
      <c r="F341" s="288"/>
      <c r="G341" s="288"/>
      <c r="H341" s="288"/>
      <c r="I341" s="288"/>
      <c r="J341" s="288"/>
      <c r="K341" s="288"/>
      <c r="L341" s="288"/>
      <c r="M341" s="288"/>
      <c r="N341" s="288"/>
      <c r="O341" s="288"/>
    </row>
    <row r="342" spans="1:15" ht="14.25">
      <c r="A342" s="285"/>
      <c r="C342" s="287"/>
      <c r="D342" s="288"/>
      <c r="E342" s="288"/>
      <c r="F342" s="288"/>
      <c r="G342" s="288"/>
      <c r="H342" s="288"/>
      <c r="I342" s="288"/>
      <c r="J342" s="288"/>
      <c r="K342" s="288"/>
      <c r="L342" s="288"/>
      <c r="M342" s="288"/>
      <c r="N342" s="288"/>
      <c r="O342" s="288"/>
    </row>
    <row r="343" spans="1:15" ht="14.25">
      <c r="A343" s="285"/>
      <c r="C343" s="287"/>
      <c r="D343" s="288"/>
      <c r="E343" s="288"/>
      <c r="F343" s="288"/>
      <c r="G343" s="288"/>
      <c r="H343" s="288"/>
      <c r="I343" s="288"/>
      <c r="J343" s="288"/>
      <c r="K343" s="288"/>
      <c r="L343" s="288"/>
      <c r="M343" s="288"/>
      <c r="N343" s="288"/>
      <c r="O343" s="288"/>
    </row>
    <row r="344" spans="1:15" ht="14.25">
      <c r="A344" s="285"/>
      <c r="C344" s="287"/>
      <c r="D344" s="288"/>
      <c r="E344" s="288"/>
      <c r="F344" s="288"/>
      <c r="G344" s="288"/>
      <c r="H344" s="288"/>
      <c r="I344" s="288"/>
      <c r="J344" s="288"/>
      <c r="K344" s="288"/>
      <c r="L344" s="288"/>
      <c r="M344" s="288"/>
      <c r="N344" s="288"/>
      <c r="O344" s="288"/>
    </row>
    <row r="345" spans="1:15" ht="14.25">
      <c r="A345" s="285"/>
      <c r="C345" s="287"/>
      <c r="D345" s="288"/>
      <c r="E345" s="288"/>
      <c r="F345" s="288"/>
      <c r="G345" s="288"/>
      <c r="H345" s="288"/>
      <c r="I345" s="288"/>
      <c r="J345" s="288"/>
      <c r="K345" s="288"/>
      <c r="L345" s="288"/>
      <c r="M345" s="288"/>
      <c r="N345" s="288"/>
      <c r="O345" s="288"/>
    </row>
    <row r="346" spans="1:15" ht="14.25">
      <c r="A346" s="285"/>
      <c r="C346" s="287"/>
      <c r="D346" s="288"/>
      <c r="E346" s="288"/>
      <c r="F346" s="288"/>
      <c r="G346" s="288"/>
      <c r="H346" s="288"/>
      <c r="I346" s="288"/>
      <c r="J346" s="288"/>
      <c r="K346" s="288"/>
      <c r="L346" s="288"/>
      <c r="M346" s="288"/>
      <c r="N346" s="288"/>
      <c r="O346" s="288"/>
    </row>
    <row r="347" spans="1:15" ht="14.25">
      <c r="A347" s="285"/>
      <c r="C347" s="287"/>
      <c r="D347" s="288"/>
      <c r="E347" s="288"/>
      <c r="F347" s="288"/>
      <c r="G347" s="288"/>
      <c r="H347" s="288"/>
      <c r="I347" s="288"/>
      <c r="J347" s="288"/>
      <c r="K347" s="288"/>
      <c r="L347" s="288"/>
      <c r="M347" s="288"/>
      <c r="N347" s="288"/>
      <c r="O347" s="288"/>
    </row>
    <row r="348" spans="1:15" ht="14.25">
      <c r="A348" s="285"/>
      <c r="C348" s="287"/>
      <c r="D348" s="288"/>
      <c r="E348" s="288"/>
      <c r="F348" s="288"/>
      <c r="G348" s="288"/>
      <c r="H348" s="288"/>
      <c r="I348" s="288"/>
      <c r="J348" s="288"/>
      <c r="K348" s="288"/>
      <c r="L348" s="288"/>
      <c r="M348" s="288"/>
      <c r="N348" s="288"/>
      <c r="O348" s="288"/>
    </row>
    <row r="349" spans="1:15" ht="14.25">
      <c r="A349" s="285"/>
      <c r="C349" s="287"/>
      <c r="D349" s="288"/>
      <c r="E349" s="288"/>
      <c r="F349" s="288"/>
      <c r="G349" s="288"/>
      <c r="H349" s="288"/>
      <c r="I349" s="288"/>
      <c r="J349" s="288"/>
      <c r="K349" s="288"/>
      <c r="L349" s="288"/>
      <c r="M349" s="288"/>
      <c r="N349" s="288"/>
      <c r="O349" s="288"/>
    </row>
    <row r="350" spans="1:15" ht="14.25">
      <c r="A350" s="285"/>
      <c r="C350" s="287"/>
      <c r="D350" s="288"/>
      <c r="E350" s="288"/>
      <c r="F350" s="288"/>
      <c r="G350" s="288"/>
      <c r="H350" s="288"/>
      <c r="I350" s="288"/>
      <c r="J350" s="288"/>
      <c r="K350" s="288"/>
      <c r="L350" s="288"/>
      <c r="M350" s="288"/>
      <c r="N350" s="288"/>
      <c r="O350" s="288"/>
    </row>
    <row r="351" spans="1:15" ht="14.25">
      <c r="A351" s="285"/>
      <c r="C351" s="287"/>
      <c r="D351" s="288"/>
      <c r="E351" s="288"/>
      <c r="F351" s="288"/>
      <c r="G351" s="288"/>
      <c r="H351" s="288"/>
      <c r="I351" s="288"/>
      <c r="J351" s="288"/>
      <c r="K351" s="288"/>
      <c r="L351" s="288"/>
      <c r="M351" s="288"/>
      <c r="N351" s="288"/>
      <c r="O351" s="288"/>
    </row>
    <row r="352" spans="1:15" ht="14.25">
      <c r="A352" s="285"/>
      <c r="C352" s="287"/>
      <c r="D352" s="288"/>
      <c r="E352" s="288"/>
      <c r="F352" s="288"/>
      <c r="G352" s="288"/>
      <c r="H352" s="288"/>
      <c r="I352" s="288"/>
      <c r="J352" s="288"/>
      <c r="K352" s="288"/>
      <c r="L352" s="288"/>
      <c r="M352" s="288"/>
      <c r="N352" s="288"/>
      <c r="O352" s="288"/>
    </row>
    <row r="353" spans="1:15" ht="14.25">
      <c r="A353" s="285"/>
      <c r="C353" s="287"/>
      <c r="D353" s="288"/>
      <c r="E353" s="288"/>
      <c r="F353" s="288"/>
      <c r="G353" s="288"/>
      <c r="H353" s="288"/>
      <c r="I353" s="288"/>
      <c r="J353" s="288"/>
      <c r="K353" s="288"/>
      <c r="L353" s="288"/>
      <c r="M353" s="288"/>
      <c r="N353" s="288"/>
      <c r="O353" s="288"/>
    </row>
    <row r="354" spans="1:15" ht="14.25">
      <c r="A354" s="285"/>
      <c r="C354" s="287"/>
      <c r="D354" s="288"/>
      <c r="E354" s="288"/>
      <c r="F354" s="288"/>
      <c r="G354" s="288"/>
      <c r="H354" s="288"/>
      <c r="I354" s="288"/>
      <c r="J354" s="288"/>
      <c r="K354" s="288"/>
      <c r="L354" s="288"/>
      <c r="M354" s="288"/>
      <c r="N354" s="288"/>
      <c r="O354" s="288"/>
    </row>
    <row r="355" spans="1:15" ht="14.25">
      <c r="A355" s="285"/>
      <c r="C355" s="287"/>
      <c r="D355" s="288"/>
      <c r="E355" s="288"/>
      <c r="F355" s="288"/>
      <c r="G355" s="288"/>
      <c r="H355" s="288"/>
      <c r="I355" s="288"/>
      <c r="J355" s="288"/>
      <c r="K355" s="288"/>
      <c r="L355" s="288"/>
      <c r="M355" s="288"/>
      <c r="N355" s="288"/>
      <c r="O355" s="288"/>
    </row>
    <row r="356" spans="1:15" ht="14.25">
      <c r="A356" s="285"/>
      <c r="C356" s="287"/>
      <c r="D356" s="288"/>
      <c r="E356" s="288"/>
      <c r="F356" s="288"/>
      <c r="G356" s="288"/>
      <c r="H356" s="288"/>
      <c r="I356" s="288"/>
      <c r="J356" s="288"/>
      <c r="K356" s="288"/>
      <c r="L356" s="288"/>
      <c r="M356" s="288"/>
      <c r="N356" s="288"/>
      <c r="O356" s="288"/>
    </row>
    <row r="357" spans="1:15" ht="14.25">
      <c r="A357" s="285"/>
      <c r="C357" s="287"/>
      <c r="D357" s="288"/>
      <c r="E357" s="288"/>
      <c r="F357" s="288"/>
      <c r="G357" s="288"/>
      <c r="H357" s="288"/>
      <c r="I357" s="288"/>
      <c r="J357" s="288"/>
      <c r="K357" s="288"/>
      <c r="L357" s="288"/>
      <c r="M357" s="288"/>
      <c r="N357" s="288"/>
      <c r="O357" s="288"/>
    </row>
    <row r="358" spans="1:15" ht="14.25">
      <c r="A358" s="285"/>
      <c r="C358" s="287"/>
      <c r="D358" s="288"/>
      <c r="E358" s="288"/>
      <c r="F358" s="288"/>
      <c r="G358" s="288"/>
      <c r="H358" s="288"/>
      <c r="I358" s="288"/>
      <c r="J358" s="288"/>
      <c r="K358" s="288"/>
      <c r="L358" s="288"/>
      <c r="M358" s="288"/>
      <c r="N358" s="288"/>
      <c r="O358" s="288"/>
    </row>
    <row r="359" spans="1:15" ht="14.25">
      <c r="A359" s="285"/>
      <c r="C359" s="287"/>
      <c r="D359" s="288"/>
      <c r="E359" s="288"/>
      <c r="F359" s="288"/>
      <c r="G359" s="288"/>
      <c r="H359" s="288"/>
      <c r="I359" s="288"/>
      <c r="J359" s="288"/>
      <c r="K359" s="288"/>
      <c r="L359" s="288"/>
      <c r="M359" s="288"/>
      <c r="N359" s="288"/>
      <c r="O359" s="288"/>
    </row>
    <row r="360" spans="1:15" ht="14.25">
      <c r="A360" s="285"/>
      <c r="C360" s="287"/>
      <c r="D360" s="288"/>
      <c r="E360" s="288"/>
      <c r="F360" s="288"/>
      <c r="G360" s="288"/>
      <c r="H360" s="288"/>
      <c r="I360" s="288"/>
      <c r="J360" s="288"/>
      <c r="K360" s="288"/>
      <c r="L360" s="288"/>
      <c r="M360" s="288"/>
      <c r="N360" s="288"/>
      <c r="O360" s="288"/>
    </row>
    <row r="361" spans="1:15" ht="14.25">
      <c r="A361" s="285"/>
      <c r="C361" s="287"/>
      <c r="D361" s="288"/>
      <c r="E361" s="288"/>
      <c r="F361" s="288"/>
      <c r="G361" s="288"/>
      <c r="H361" s="288"/>
      <c r="I361" s="288"/>
      <c r="J361" s="288"/>
      <c r="K361" s="288"/>
      <c r="L361" s="288"/>
      <c r="M361" s="288"/>
      <c r="N361" s="288"/>
      <c r="O361" s="288"/>
    </row>
    <row r="362" spans="1:15" ht="14.25">
      <c r="A362" s="285"/>
      <c r="C362" s="287"/>
      <c r="D362" s="288"/>
      <c r="E362" s="288"/>
      <c r="F362" s="288"/>
      <c r="G362" s="288"/>
      <c r="H362" s="288"/>
      <c r="I362" s="288"/>
      <c r="J362" s="288"/>
      <c r="K362" s="288"/>
      <c r="L362" s="288"/>
      <c r="M362" s="288"/>
      <c r="N362" s="288"/>
      <c r="O362" s="288"/>
    </row>
    <row r="363" spans="1:15" ht="14.25">
      <c r="A363" s="285"/>
      <c r="C363" s="287"/>
      <c r="D363" s="288"/>
      <c r="E363" s="288"/>
      <c r="F363" s="288"/>
      <c r="G363" s="288"/>
      <c r="H363" s="288"/>
      <c r="I363" s="288"/>
      <c r="J363" s="288"/>
      <c r="K363" s="288"/>
      <c r="L363" s="288"/>
      <c r="M363" s="288"/>
      <c r="N363" s="288"/>
      <c r="O363" s="288"/>
    </row>
    <row r="364" spans="1:15" ht="14.25">
      <c r="A364" s="285"/>
      <c r="C364" s="287"/>
      <c r="D364" s="288"/>
      <c r="E364" s="288"/>
      <c r="F364" s="288"/>
      <c r="G364" s="288"/>
      <c r="H364" s="288"/>
      <c r="I364" s="288"/>
      <c r="J364" s="288"/>
      <c r="K364" s="288"/>
      <c r="L364" s="288"/>
      <c r="M364" s="288"/>
      <c r="N364" s="288"/>
      <c r="O364" s="288"/>
    </row>
    <row r="365" spans="1:15" ht="14.25">
      <c r="A365" s="285"/>
      <c r="C365" s="287"/>
      <c r="D365" s="288"/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</row>
    <row r="366" spans="1:15" ht="14.25">
      <c r="A366" s="285"/>
      <c r="C366" s="287"/>
      <c r="D366" s="288"/>
      <c r="E366" s="288"/>
      <c r="F366" s="288"/>
      <c r="G366" s="288"/>
      <c r="H366" s="288"/>
      <c r="I366" s="288"/>
      <c r="J366" s="288"/>
      <c r="K366" s="288"/>
      <c r="L366" s="288"/>
      <c r="M366" s="288"/>
      <c r="N366" s="288"/>
      <c r="O366" s="288"/>
    </row>
    <row r="367" spans="1:15" ht="14.25">
      <c r="A367" s="285"/>
      <c r="C367" s="287"/>
      <c r="D367" s="288"/>
      <c r="E367" s="288"/>
      <c r="F367" s="288"/>
      <c r="G367" s="288"/>
      <c r="H367" s="288"/>
      <c r="I367" s="288"/>
      <c r="J367" s="288"/>
      <c r="K367" s="288"/>
      <c r="L367" s="288"/>
      <c r="M367" s="288"/>
      <c r="N367" s="288"/>
      <c r="O367" s="288"/>
    </row>
    <row r="368" spans="1:15" ht="14.25">
      <c r="A368" s="285"/>
      <c r="C368" s="287"/>
      <c r="D368" s="288"/>
      <c r="E368" s="288"/>
      <c r="F368" s="288"/>
      <c r="G368" s="288"/>
      <c r="H368" s="288"/>
      <c r="I368" s="288"/>
      <c r="J368" s="288"/>
      <c r="K368" s="288"/>
      <c r="L368" s="288"/>
      <c r="M368" s="288"/>
      <c r="N368" s="288"/>
      <c r="O368" s="288"/>
    </row>
    <row r="369" spans="1:15" ht="14.25">
      <c r="A369" s="285"/>
      <c r="C369" s="287"/>
      <c r="D369" s="288"/>
      <c r="E369" s="288"/>
      <c r="F369" s="288"/>
      <c r="G369" s="288"/>
      <c r="H369" s="288"/>
      <c r="I369" s="288"/>
      <c r="J369" s="288"/>
      <c r="K369" s="288"/>
      <c r="L369" s="288"/>
      <c r="M369" s="288"/>
      <c r="N369" s="288"/>
      <c r="O369" s="288"/>
    </row>
    <row r="370" spans="1:15" ht="14.25">
      <c r="A370" s="285"/>
      <c r="C370" s="287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</row>
    <row r="371" spans="1:15" ht="14.25">
      <c r="A371" s="285"/>
      <c r="C371" s="287"/>
      <c r="D371" s="288"/>
      <c r="E371" s="288"/>
      <c r="F371" s="288"/>
      <c r="G371" s="288"/>
      <c r="H371" s="288"/>
      <c r="I371" s="288"/>
      <c r="J371" s="288"/>
      <c r="K371" s="288"/>
      <c r="L371" s="288"/>
      <c r="M371" s="288"/>
      <c r="N371" s="288"/>
      <c r="O371" s="288"/>
    </row>
    <row r="372" spans="1:15" ht="14.25">
      <c r="A372" s="285"/>
      <c r="C372" s="287"/>
      <c r="D372" s="288"/>
      <c r="E372" s="288"/>
      <c r="F372" s="288"/>
      <c r="G372" s="288"/>
      <c r="H372" s="288"/>
      <c r="I372" s="288"/>
      <c r="J372" s="288"/>
      <c r="K372" s="288"/>
      <c r="L372" s="288"/>
      <c r="M372" s="288"/>
      <c r="N372" s="288"/>
      <c r="O372" s="288"/>
    </row>
    <row r="373" spans="1:15" ht="14.25">
      <c r="A373" s="285"/>
      <c r="C373" s="287"/>
      <c r="D373" s="288"/>
      <c r="E373" s="288"/>
      <c r="F373" s="288"/>
      <c r="G373" s="288"/>
      <c r="H373" s="288"/>
      <c r="I373" s="288"/>
      <c r="J373" s="288"/>
      <c r="K373" s="288"/>
      <c r="L373" s="288"/>
      <c r="M373" s="288"/>
      <c r="N373" s="288"/>
      <c r="O373" s="288"/>
    </row>
    <row r="374" spans="1:15" ht="14.25">
      <c r="A374" s="285"/>
      <c r="C374" s="287"/>
      <c r="D374" s="288"/>
      <c r="E374" s="288"/>
      <c r="F374" s="288"/>
      <c r="G374" s="288"/>
      <c r="H374" s="288"/>
      <c r="I374" s="288"/>
      <c r="J374" s="288"/>
      <c r="K374" s="288"/>
      <c r="L374" s="288"/>
      <c r="M374" s="288"/>
      <c r="N374" s="288"/>
      <c r="O374" s="288"/>
    </row>
    <row r="375" spans="1:15" ht="14.25">
      <c r="A375" s="285"/>
      <c r="C375" s="287"/>
      <c r="D375" s="288"/>
      <c r="E375" s="288"/>
      <c r="F375" s="288"/>
      <c r="G375" s="288"/>
      <c r="H375" s="288"/>
      <c r="I375" s="288"/>
      <c r="J375" s="288"/>
      <c r="K375" s="288"/>
      <c r="L375" s="288"/>
      <c r="M375" s="288"/>
      <c r="N375" s="288"/>
      <c r="O375" s="288"/>
    </row>
    <row r="376" spans="1:15" ht="14.25">
      <c r="A376" s="285"/>
      <c r="C376" s="287"/>
      <c r="D376" s="288"/>
      <c r="E376" s="288"/>
      <c r="F376" s="288"/>
      <c r="G376" s="288"/>
      <c r="H376" s="288"/>
      <c r="I376" s="288"/>
      <c r="J376" s="288"/>
      <c r="K376" s="288"/>
      <c r="L376" s="288"/>
      <c r="M376" s="288"/>
      <c r="N376" s="288"/>
      <c r="O376" s="288"/>
    </row>
    <row r="377" spans="1:15" ht="14.25">
      <c r="A377" s="285"/>
      <c r="C377" s="287"/>
      <c r="D377" s="288"/>
      <c r="E377" s="288"/>
      <c r="F377" s="288"/>
      <c r="G377" s="288"/>
      <c r="H377" s="288"/>
      <c r="I377" s="288"/>
      <c r="J377" s="288"/>
      <c r="K377" s="288"/>
      <c r="L377" s="288"/>
      <c r="M377" s="288"/>
      <c r="N377" s="288"/>
      <c r="O377" s="288"/>
    </row>
    <row r="378" spans="1:15" ht="14.25">
      <c r="A378" s="285"/>
      <c r="C378" s="287"/>
      <c r="D378" s="288"/>
      <c r="E378" s="288"/>
      <c r="F378" s="288"/>
      <c r="G378" s="288"/>
      <c r="H378" s="288"/>
      <c r="I378" s="288"/>
      <c r="J378" s="288"/>
      <c r="K378" s="288"/>
      <c r="L378" s="288"/>
      <c r="M378" s="288"/>
      <c r="N378" s="288"/>
      <c r="O378" s="288"/>
    </row>
    <row r="379" spans="1:15" ht="14.25">
      <c r="A379" s="285"/>
      <c r="C379" s="287"/>
      <c r="D379" s="288"/>
      <c r="E379" s="288"/>
      <c r="F379" s="288"/>
      <c r="G379" s="288"/>
      <c r="H379" s="288"/>
      <c r="I379" s="288"/>
      <c r="J379" s="288"/>
      <c r="K379" s="288"/>
      <c r="L379" s="288"/>
      <c r="M379" s="288"/>
      <c r="N379" s="288"/>
      <c r="O379" s="288"/>
    </row>
    <row r="380" spans="1:15" ht="14.25">
      <c r="A380" s="285"/>
      <c r="C380" s="287"/>
      <c r="D380" s="288"/>
      <c r="E380" s="288"/>
      <c r="F380" s="288"/>
      <c r="G380" s="288"/>
      <c r="H380" s="288"/>
      <c r="I380" s="288"/>
      <c r="J380" s="288"/>
      <c r="K380" s="288"/>
      <c r="L380" s="288"/>
      <c r="M380" s="288"/>
      <c r="N380" s="288"/>
      <c r="O380" s="288"/>
    </row>
    <row r="381" spans="1:15" ht="14.25">
      <c r="A381" s="285"/>
      <c r="C381" s="287"/>
      <c r="D381" s="288"/>
      <c r="E381" s="288"/>
      <c r="F381" s="288"/>
      <c r="G381" s="288"/>
      <c r="H381" s="288"/>
      <c r="I381" s="288"/>
      <c r="J381" s="288"/>
      <c r="K381" s="288"/>
      <c r="L381" s="288"/>
      <c r="M381" s="288"/>
      <c r="N381" s="288"/>
      <c r="O381" s="288"/>
    </row>
    <row r="382" spans="1:15" ht="14.25">
      <c r="A382" s="285"/>
      <c r="C382" s="287"/>
      <c r="D382" s="288"/>
      <c r="E382" s="288"/>
      <c r="F382" s="288"/>
      <c r="G382" s="288"/>
      <c r="H382" s="288"/>
      <c r="I382" s="288"/>
      <c r="J382" s="288"/>
      <c r="K382" s="288"/>
      <c r="L382" s="288"/>
      <c r="M382" s="288"/>
      <c r="N382" s="288"/>
      <c r="O382" s="288"/>
    </row>
    <row r="383" spans="1:15" ht="14.25">
      <c r="A383" s="285"/>
      <c r="C383" s="287"/>
      <c r="D383" s="288"/>
      <c r="E383" s="288"/>
      <c r="F383" s="288"/>
      <c r="G383" s="288"/>
      <c r="H383" s="288"/>
      <c r="I383" s="288"/>
      <c r="J383" s="288"/>
      <c r="K383" s="288"/>
      <c r="L383" s="288"/>
      <c r="M383" s="288"/>
      <c r="N383" s="288"/>
      <c r="O383" s="288"/>
    </row>
    <row r="384" spans="1:15" ht="14.25">
      <c r="A384" s="285"/>
      <c r="C384" s="287"/>
      <c r="D384" s="288"/>
      <c r="E384" s="288"/>
      <c r="F384" s="288"/>
      <c r="G384" s="288"/>
      <c r="H384" s="288"/>
      <c r="I384" s="288"/>
      <c r="J384" s="288"/>
      <c r="K384" s="288"/>
      <c r="L384" s="288"/>
      <c r="M384" s="288"/>
      <c r="N384" s="288"/>
      <c r="O384" s="288"/>
    </row>
  </sheetData>
  <mergeCells count="47">
    <mergeCell ref="A6:O6"/>
    <mergeCell ref="A7:O7"/>
    <mergeCell ref="A8:O8"/>
    <mergeCell ref="A9:O9"/>
    <mergeCell ref="A10:O11"/>
    <mergeCell ref="E15:E19"/>
    <mergeCell ref="N15:N19"/>
    <mergeCell ref="P15:P19"/>
    <mergeCell ref="I16:I19"/>
    <mergeCell ref="M16:M19"/>
    <mergeCell ref="F17:F19"/>
    <mergeCell ref="J17:J19"/>
    <mergeCell ref="O17:O19"/>
    <mergeCell ref="G18:G19"/>
    <mergeCell ref="H114:H115"/>
    <mergeCell ref="I114:I115"/>
    <mergeCell ref="A12:A19"/>
    <mergeCell ref="B12:B19"/>
    <mergeCell ref="C12:C19"/>
    <mergeCell ref="D12:D19"/>
    <mergeCell ref="E12:O12"/>
    <mergeCell ref="A114:C115"/>
    <mergeCell ref="D114:D115"/>
    <mergeCell ref="E114:E115"/>
    <mergeCell ref="F114:F115"/>
    <mergeCell ref="G114:G115"/>
    <mergeCell ref="F13:M13"/>
    <mergeCell ref="O13:Q13"/>
    <mergeCell ref="G14:H14"/>
    <mergeCell ref="Q14:Q19"/>
    <mergeCell ref="L123:N123"/>
    <mergeCell ref="J114:J115"/>
    <mergeCell ref="K114:K115"/>
    <mergeCell ref="L114:L115"/>
    <mergeCell ref="M114:M115"/>
    <mergeCell ref="N114:N115"/>
    <mergeCell ref="P114:P115"/>
    <mergeCell ref="Q114:Q115"/>
    <mergeCell ref="K118:N118"/>
    <mergeCell ref="L120:N120"/>
    <mergeCell ref="L121:N121"/>
    <mergeCell ref="O114:O115"/>
    <mergeCell ref="L124:N124"/>
    <mergeCell ref="K127:N127"/>
    <mergeCell ref="C193:H193"/>
    <mergeCell ref="C245:H245"/>
    <mergeCell ref="A255:H257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51" r:id="rId1"/>
  <headerFooter>
    <oddFooter>&amp;C&amp;P</oddFooter>
  </headerFooter>
  <rowBreaks count="3" manualBreakCount="3">
    <brk id="50" max="16383" man="1"/>
    <brk id="89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376/2012</dc:title>
  <dc:subject>zmiany budżetu - zał nr 2  - wydatki</dc:subject>
  <dc:creator>Genowefa Gniadek</dc:creator>
  <cp:keywords/>
  <dc:description/>
  <cp:lastModifiedBy>Genowefa Gniadek</cp:lastModifiedBy>
  <cp:lastPrinted>2012-11-16T12:26:30Z</cp:lastPrinted>
  <dcterms:created xsi:type="dcterms:W3CDTF">2012-11-12T08:04:55Z</dcterms:created>
  <dcterms:modified xsi:type="dcterms:W3CDTF">2012-11-16T12:27:13Z</dcterms:modified>
  <cp:category/>
  <cp:version/>
  <cp:contentType/>
  <cp:contentStatus/>
</cp:coreProperties>
</file>